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dcza-my.sharepoint.com/personal/bhavaneshp_idc_co_za/Documents/Desktop/SEF/Round 5/"/>
    </mc:Choice>
  </mc:AlternateContent>
  <xr:revisionPtr revIDLastSave="0" documentId="8_{9592CE51-DB82-417C-86B0-FF0320C96B2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Notes" sheetId="2" r:id="rId1"/>
    <sheet name="Budget" sheetId="1" r:id="rId2"/>
    <sheet name="SEF Equity Split" sheetId="3" r:id="rId3"/>
    <sheet name="Outcome-Output Indicator-Target" sheetId="4" r:id="rId4"/>
    <sheet name="Target - Training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3" i="1" l="1"/>
  <c r="O22" i="1"/>
  <c r="O20" i="1"/>
  <c r="O19" i="1"/>
  <c r="O17" i="1"/>
  <c r="O16" i="1"/>
  <c r="O15" i="1"/>
  <c r="O13" i="1"/>
  <c r="O12" i="1"/>
  <c r="O11" i="1"/>
  <c r="O10" i="1"/>
  <c r="O7" i="1"/>
  <c r="O5" i="1"/>
  <c r="M10" i="1"/>
  <c r="N10" i="1"/>
  <c r="M11" i="1"/>
  <c r="N11" i="1"/>
  <c r="M12" i="1"/>
  <c r="N12" i="1"/>
  <c r="M13" i="1"/>
  <c r="N13" i="1"/>
  <c r="M14" i="1"/>
  <c r="N14" i="1"/>
  <c r="M18" i="1"/>
  <c r="M24" i="1" s="1"/>
  <c r="M25" i="1" s="1"/>
  <c r="N18" i="1"/>
  <c r="M21" i="1"/>
  <c r="N21" i="1"/>
  <c r="N24" i="1"/>
  <c r="N25" i="1" s="1"/>
  <c r="M7" i="1"/>
  <c r="N7" i="1"/>
  <c r="D6" i="1"/>
  <c r="E6" i="1"/>
  <c r="F6" i="1"/>
  <c r="G6" i="1"/>
  <c r="H6" i="1"/>
  <c r="I6" i="1"/>
  <c r="J6" i="1"/>
  <c r="K6" i="1"/>
  <c r="L6" i="1"/>
  <c r="M6" i="1"/>
  <c r="N6" i="1"/>
  <c r="C6" i="1"/>
  <c r="A40" i="1" l="1"/>
  <c r="O8" i="1"/>
  <c r="E16" i="3"/>
  <c r="F11" i="3"/>
  <c r="E12" i="3" l="1"/>
  <c r="F12" i="3" s="1"/>
  <c r="K21" i="1" l="1"/>
  <c r="K18" i="1"/>
  <c r="K10" i="1"/>
  <c r="K24" i="1" l="1"/>
  <c r="C40" i="1"/>
  <c r="L10" i="1" l="1"/>
  <c r="C29" i="1"/>
  <c r="J10" i="1"/>
  <c r="I10" i="1"/>
  <c r="H10" i="1"/>
  <c r="G10" i="1"/>
  <c r="F10" i="1"/>
  <c r="E10" i="1"/>
  <c r="D10" i="1"/>
  <c r="C10" i="1"/>
  <c r="A39" i="1" l="1"/>
  <c r="A42" i="1" l="1"/>
  <c r="A41" i="1"/>
  <c r="A38" i="1"/>
  <c r="A37" i="1"/>
  <c r="A36" i="1"/>
  <c r="C28" i="1"/>
  <c r="C39" i="1"/>
  <c r="D21" i="1"/>
  <c r="E21" i="1"/>
  <c r="F21" i="1"/>
  <c r="G21" i="1"/>
  <c r="H21" i="1"/>
  <c r="I21" i="1"/>
  <c r="J21" i="1"/>
  <c r="L21" i="1"/>
  <c r="C21" i="1"/>
  <c r="D18" i="1"/>
  <c r="D24" i="1" s="1"/>
  <c r="E18" i="1"/>
  <c r="E24" i="1" s="1"/>
  <c r="F18" i="1"/>
  <c r="F24" i="1" s="1"/>
  <c r="G18" i="1"/>
  <c r="H18" i="1"/>
  <c r="I18" i="1"/>
  <c r="J18" i="1"/>
  <c r="L18" i="1"/>
  <c r="L24" i="1" s="1"/>
  <c r="C18" i="1"/>
  <c r="C24" i="1" l="1"/>
  <c r="J24" i="1"/>
  <c r="I24" i="1"/>
  <c r="H24" i="1"/>
  <c r="G24" i="1"/>
  <c r="C30" i="1"/>
  <c r="D28" i="1" s="1"/>
  <c r="O21" i="1"/>
  <c r="C38" i="1" s="1"/>
  <c r="O18" i="1"/>
  <c r="C7" i="1"/>
  <c r="C11" i="1" l="1"/>
  <c r="C12" i="1"/>
  <c r="O24" i="1"/>
  <c r="C41" i="1" s="1"/>
  <c r="C13" i="1"/>
  <c r="C37" i="1"/>
  <c r="D29" i="1"/>
  <c r="D7" i="1"/>
  <c r="D11" i="1" s="1"/>
  <c r="C33" i="1"/>
  <c r="C14" i="1" l="1"/>
  <c r="C25" i="1" s="1"/>
  <c r="D13" i="1"/>
  <c r="D12" i="1"/>
  <c r="E7" i="1"/>
  <c r="E11" i="1" s="1"/>
  <c r="D14" i="1" l="1"/>
  <c r="D25" i="1" s="1"/>
  <c r="E12" i="1"/>
  <c r="E13" i="1"/>
  <c r="F7" i="1"/>
  <c r="F11" i="1" s="1"/>
  <c r="F12" i="1" l="1"/>
  <c r="F13" i="1"/>
  <c r="E14" i="1"/>
  <c r="E25" i="1" s="1"/>
  <c r="G7" i="1"/>
  <c r="G11" i="1" s="1"/>
  <c r="G13" i="1" l="1"/>
  <c r="G12" i="1"/>
  <c r="F14" i="1"/>
  <c r="F25" i="1" s="1"/>
  <c r="H7" i="1"/>
  <c r="H11" i="1" s="1"/>
  <c r="G14" i="1" l="1"/>
  <c r="G25" i="1" s="1"/>
  <c r="H13" i="1"/>
  <c r="H12" i="1"/>
  <c r="K7" i="1"/>
  <c r="K11" i="1" s="1"/>
  <c r="I7" i="1"/>
  <c r="I11" i="1" s="1"/>
  <c r="H14" i="1" l="1"/>
  <c r="H25" i="1" s="1"/>
  <c r="I13" i="1"/>
  <c r="I12" i="1"/>
  <c r="K13" i="1"/>
  <c r="K12" i="1"/>
  <c r="L7" i="1"/>
  <c r="L11" i="1" s="1"/>
  <c r="J7" i="1"/>
  <c r="J11" i="1" s="1"/>
  <c r="K14" i="1" l="1"/>
  <c r="K25" i="1" s="1"/>
  <c r="I14" i="1"/>
  <c r="I25" i="1" s="1"/>
  <c r="J12" i="1"/>
  <c r="J13" i="1"/>
  <c r="L13" i="1"/>
  <c r="L12" i="1"/>
  <c r="L14" i="1" l="1"/>
  <c r="L25" i="1" s="1"/>
  <c r="J14" i="1"/>
  <c r="J25" i="1" s="1"/>
  <c r="C32" i="1"/>
  <c r="O14" i="1" l="1"/>
  <c r="O25" i="1" s="1"/>
  <c r="C42" i="1" s="1"/>
  <c r="C34" i="1"/>
  <c r="D38" i="1" l="1"/>
  <c r="D40" i="1"/>
  <c r="C36" i="1"/>
  <c r="D36" i="1" s="1"/>
  <c r="D37" i="1"/>
  <c r="D39" i="1"/>
  <c r="D41" i="1"/>
  <c r="D34" i="1" l="1"/>
  <c r="D33" i="1"/>
  <c r="D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Jarryd Prince</author>
  </authors>
  <commentList>
    <comment ref="B13" authorId="0" shapeId="0" xr:uid="{C22C1073-9E20-47A6-8D3F-38FBDDB9DADB}">
      <text>
        <r>
          <rPr>
            <b/>
            <sz val="9"/>
            <color indexed="81"/>
            <rFont val="Tahoma"/>
            <family val="2"/>
          </rPr>
          <t>Please insert SIP Assessed COID Rate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Bhavanesh Parbhoo</author>
  </authors>
  <commentList>
    <comment ref="D10" authorId="0" shapeId="0" xr:uid="{828EACC9-216F-4C66-AE9B-79971692B3D5}">
      <text>
        <r>
          <rPr>
            <b/>
            <sz val="9"/>
            <color indexed="81"/>
            <rFont val="Tahoma"/>
            <family val="2"/>
          </rPr>
          <t>IDC:</t>
        </r>
        <r>
          <rPr>
            <sz val="9"/>
            <color indexed="81"/>
            <rFont val="Tahoma"/>
            <family val="2"/>
          </rPr>
          <t xml:space="preserve">
including Small town; main activities around that area are mining &amp; agriculture</t>
        </r>
      </text>
    </comment>
    <comment ref="E10" authorId="0" shapeId="0" xr:uid="{481469C0-579F-4EF0-9D83-026E1BA6C2DB}">
      <text>
        <r>
          <rPr>
            <b/>
            <sz val="9"/>
            <color indexed="81"/>
            <rFont val="Tahoma"/>
            <family val="2"/>
          </rPr>
          <t>IDC:</t>
        </r>
        <r>
          <rPr>
            <sz val="9"/>
            <color indexed="81"/>
            <rFont val="Tahoma"/>
            <family val="2"/>
          </rPr>
          <t xml:space="preserve">
includes peri-urban and informal settlements</t>
        </r>
      </text>
    </comment>
  </commentList>
</comments>
</file>

<file path=xl/sharedStrings.xml><?xml version="1.0" encoding="utf-8"?>
<sst xmlns="http://schemas.openxmlformats.org/spreadsheetml/2006/main" count="272" uniqueCount="199">
  <si>
    <t xml:space="preserve">SOCIAL EMPLOYMENT FUND </t>
  </si>
  <si>
    <t>APPLICATION: STRATEGIC IMPLEMENTATION PARTNERS</t>
  </si>
  <si>
    <t>Ordinary Wages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</si>
  <si>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</si>
  <si>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</si>
  <si>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</si>
  <si>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</si>
  <si>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</si>
  <si>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</si>
  <si>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</si>
  <si>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</si>
  <si>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</si>
  <si>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PROJECT NAME</t>
  </si>
  <si>
    <t>Note</t>
  </si>
  <si>
    <t>TOTAL</t>
  </si>
  <si>
    <t>Ordinary Participant (number)</t>
  </si>
  <si>
    <t>Ordinary Wage Rate</t>
  </si>
  <si>
    <t>Tools</t>
  </si>
  <si>
    <t>Materials</t>
  </si>
  <si>
    <t>PPE</t>
  </si>
  <si>
    <t>Inventory Total</t>
  </si>
  <si>
    <t>Technical Services</t>
  </si>
  <si>
    <t>Training</t>
  </si>
  <si>
    <t>Services Total</t>
  </si>
  <si>
    <t>Programme Management</t>
  </si>
  <si>
    <t>TOTAL WAGES</t>
  </si>
  <si>
    <t>CHECK</t>
  </si>
  <si>
    <t>GUIDELINES FOR COMPLETING THIS BUDGET</t>
  </si>
  <si>
    <t>Only enter data into the yellow highlighted fields</t>
  </si>
  <si>
    <t>Do not change the formulas</t>
  </si>
  <si>
    <t>Greyed out cells are automatically calculating totals</t>
  </si>
  <si>
    <t>NOTES</t>
  </si>
  <si>
    <t>Materials = consumables required for Project (paint, seedlings, etc.)</t>
  </si>
  <si>
    <t>Tools = implements required for Project (spades, brushes, etc.)</t>
  </si>
  <si>
    <t>Technical services and Training costs to deliver on the Project</t>
  </si>
  <si>
    <t xml:space="preserve">Value </t>
  </si>
  <si>
    <t>%</t>
  </si>
  <si>
    <t>LEAD SIP</t>
  </si>
  <si>
    <t>Skilled worker/ Team leaders (number)</t>
  </si>
  <si>
    <t>Skilled Wages</t>
  </si>
  <si>
    <t>TOTAL NON-WAGE COSTS</t>
  </si>
  <si>
    <t>TOTAL PROJECT COST</t>
  </si>
  <si>
    <t>Total Number Participants</t>
  </si>
  <si>
    <t>Total Ordinary Participants (number)</t>
  </si>
  <si>
    <t>Total Skilled Participants (number)</t>
  </si>
  <si>
    <t>Total Ordinary Participants Wages</t>
  </si>
  <si>
    <t>Total Skill Participants Wages</t>
  </si>
  <si>
    <t>Total number of participants per month split between minimum wage earners and skilled wage earners</t>
  </si>
  <si>
    <t xml:space="preserve">PPE = protective material  </t>
  </si>
  <si>
    <t>Other costs not noted per the above categories. Provide breakdown of these costs</t>
  </si>
  <si>
    <t>Skilled worker/ Team leaders average monthly rate)</t>
  </si>
  <si>
    <t>This table automatically checks the critical rules of funds:</t>
  </si>
  <si>
    <t>ii. 90% of the wage budget to be used for minimum wage earners</t>
  </si>
  <si>
    <t>If further workings are required, please create an additional tab and link to the Budget sheet</t>
  </si>
  <si>
    <t>Monitoring &amp; Evaluation</t>
  </si>
  <si>
    <t>Estimate of the monitoring and evaluation costs to meet the Impact reporting requirements of the SEF</t>
  </si>
  <si>
    <t>Month 10</t>
  </si>
  <si>
    <t>SPATIAL EQUITY</t>
  </si>
  <si>
    <t>PROVINCE</t>
  </si>
  <si>
    <t>WESTERN CAPE</t>
  </si>
  <si>
    <t>GAUTENG</t>
  </si>
  <si>
    <t>MUNICIPALITY</t>
  </si>
  <si>
    <t>City of CT</t>
  </si>
  <si>
    <t>Ekurhuleni</t>
  </si>
  <si>
    <t>Tshwane</t>
  </si>
  <si>
    <t>Sedibeng</t>
  </si>
  <si>
    <t>LOCALITY</t>
  </si>
  <si>
    <t>Khayelitsha</t>
  </si>
  <si>
    <t>Wadeville, Germiston</t>
  </si>
  <si>
    <t>Bronkhorstspruit</t>
  </si>
  <si>
    <t>Three Rivers, Vereeniging</t>
  </si>
  <si>
    <t>SPATIAL CLASSIFICATION</t>
  </si>
  <si>
    <t>Township</t>
  </si>
  <si>
    <t>Urban</t>
  </si>
  <si>
    <t>Rural</t>
  </si>
  <si>
    <t>FUNDING ALLOCATION</t>
  </si>
  <si>
    <t>THEMATIC EQUITY</t>
  </si>
  <si>
    <t>THEME</t>
  </si>
  <si>
    <t>EDUCATION</t>
  </si>
  <si>
    <t>HEALTH</t>
  </si>
  <si>
    <t>NUTRITION</t>
  </si>
  <si>
    <t>THEMATIC SPREAD OF FUNDS</t>
  </si>
  <si>
    <t>PARTICIPANTS</t>
  </si>
  <si>
    <t>Please also complete the SEF Equity Split Tab</t>
  </si>
  <si>
    <t>&lt;this must equal the total requested from the IDC&gt;</t>
  </si>
  <si>
    <t>&lt;this must equal the target participants to be hired&gt;</t>
  </si>
  <si>
    <t>Notes from IDC:</t>
  </si>
  <si>
    <t>Please complete this equity split to the best of your ability</t>
  </si>
  <si>
    <t>An example is provided below for context</t>
  </si>
  <si>
    <t>EASTERN CAPE</t>
  </si>
  <si>
    <t>NORTHERN CAPE</t>
  </si>
  <si>
    <t>KWAZULU-NATAL</t>
  </si>
  <si>
    <t>LIMPOPO</t>
  </si>
  <si>
    <t>MPUMALANGA</t>
  </si>
  <si>
    <t>NORTH WEST</t>
  </si>
  <si>
    <t>FREE STATE</t>
  </si>
  <si>
    <t>PLACEMAKING</t>
  </si>
  <si>
    <t>HEALTH AND CARE</t>
  </si>
  <si>
    <t>COMMUNITY SAFETY &amp; ACTION AGAINST GBV</t>
  </si>
  <si>
    <t>GREENING AND THE ENVIRONMENT</t>
  </si>
  <si>
    <t>FOOD SECURITY</t>
  </si>
  <si>
    <t>YOUTH SUPPORT AND RECREATION</t>
  </si>
  <si>
    <t>DIGITAL INCLUSION</t>
  </si>
  <si>
    <t>COMMUNITY AND PUBLIC ART</t>
  </si>
  <si>
    <t>OTHER</t>
  </si>
  <si>
    <t>EXAMPLE</t>
  </si>
  <si>
    <t>COMPLETE THIS TABLE BELOW</t>
  </si>
  <si>
    <t>Micro Enterprise Development</t>
  </si>
  <si>
    <t xml:space="preserve">List the average rate for skilled workers. </t>
  </si>
  <si>
    <t>Programme Management Costs include IT and sundry overheads and any corporate cost recoveries</t>
  </si>
  <si>
    <t>THEMATIC SPREAD OF PARTICIPANTS</t>
  </si>
  <si>
    <t>UIF Employer Portion</t>
  </si>
  <si>
    <t>COID at SIP Assessed Rate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</si>
  <si>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</si>
  <si>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</si>
  <si>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</si>
  <si>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</si>
  <si>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</si>
  <si>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</si>
  <si>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</si>
  <si>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</si>
  <si>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</si>
  <si>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</si>
  <si>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Thematic 1</t>
  </si>
  <si>
    <t>Thematic 2</t>
  </si>
  <si>
    <t>Thematic 3</t>
  </si>
  <si>
    <t>NQF Level</t>
  </si>
  <si>
    <t>Duration</t>
  </si>
  <si>
    <t>Means of Verification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</si>
  <si>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</si>
  <si>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</si>
  <si>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</si>
  <si>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</si>
  <si>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</si>
  <si>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</si>
  <si>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</si>
  <si>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</si>
  <si>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</si>
  <si>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</si>
  <si>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</si>
  <si>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</si>
  <si>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</si>
  <si>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</si>
  <si>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</si>
  <si>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</si>
  <si>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Thematic 4</t>
  </si>
  <si>
    <t>17.</t>
  </si>
  <si>
    <t>18.</t>
  </si>
  <si>
    <t>19.</t>
  </si>
  <si>
    <t>20.</t>
  </si>
  <si>
    <t xml:space="preserve">Assumptions: 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</si>
  <si>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Aptos"/>
        <family val="2"/>
      </rPr>
      <t>N.B</t>
    </r>
    <r>
      <rPr>
        <sz val="11"/>
        <color theme="1"/>
        <rFont val="Aptos"/>
        <family val="2"/>
      </rPr>
      <t>-Please delete the non-applicable thematic areas to your programme below.</t>
    </r>
  </si>
  <si>
    <t>Thematic 5</t>
  </si>
  <si>
    <t>Thematic 6</t>
  </si>
  <si>
    <t>No.</t>
  </si>
  <si>
    <t>Q 1</t>
  </si>
  <si>
    <t>Q2</t>
  </si>
  <si>
    <t>Q3</t>
  </si>
  <si>
    <t>Outcome Indicator Description</t>
  </si>
  <si>
    <t>Assumptions per Programme Plan 
(Work Activity)</t>
  </si>
  <si>
    <t>Full 10 month 
(Total)</t>
  </si>
  <si>
    <t xml:space="preserve">Allocated No. of Participants </t>
  </si>
  <si>
    <t>THEMATIC 1</t>
  </si>
  <si>
    <t>TARGETS</t>
  </si>
  <si>
    <t>THEMATIC 2</t>
  </si>
  <si>
    <t>THEMATIC 3</t>
  </si>
  <si>
    <t>THEMATIC 4</t>
  </si>
  <si>
    <t>THEMATIC 5</t>
  </si>
  <si>
    <t>THEMATIC 6</t>
  </si>
  <si>
    <r>
      <t xml:space="preserve">   
No of current retained pps- </t>
    </r>
    <r>
      <rPr>
        <b/>
        <sz val="10"/>
        <color rgb="FFFF0000"/>
        <rFont val="Arial"/>
        <family val="2"/>
      </rPr>
      <t>XXXX</t>
    </r>
    <r>
      <rPr>
        <b/>
        <sz val="10"/>
        <color rgb="FF000000"/>
        <rFont val="Arial"/>
        <family val="2"/>
      </rPr>
      <t xml:space="preserve">
 No of  new participants - </t>
    </r>
    <r>
      <rPr>
        <b/>
        <sz val="10"/>
        <color rgb="FFFF0000"/>
        <rFont val="Arial"/>
        <family val="2"/>
      </rPr>
      <t>XXXX</t>
    </r>
  </si>
  <si>
    <r>
      <t xml:space="preserve">   
No of current retained pps- </t>
    </r>
    <r>
      <rPr>
        <b/>
        <sz val="10"/>
        <color rgb="FFFF0000"/>
        <rFont val="Arial"/>
        <family val="2"/>
      </rPr>
      <t>XXXX</t>
    </r>
    <r>
      <rPr>
        <b/>
        <sz val="10"/>
        <color rgb="FF000000"/>
        <rFont val="Arial"/>
        <family val="2"/>
      </rPr>
      <t xml:space="preserve">
 No of  new participants -</t>
    </r>
    <r>
      <rPr>
        <b/>
        <sz val="10"/>
        <color rgb="FFFF0000"/>
        <rFont val="Arial"/>
        <family val="2"/>
      </rPr>
      <t xml:space="preserve"> XXXX</t>
    </r>
  </si>
  <si>
    <t>LIST THE PROPOSED TRAINING TARGETS FOR ROUND 5</t>
  </si>
  <si>
    <t>No. of participants</t>
  </si>
  <si>
    <t>Accredited (Yes/No)</t>
  </si>
  <si>
    <t>Thematic Area</t>
  </si>
  <si>
    <t>Name of theTraining to be conducted</t>
  </si>
  <si>
    <t>Hard/ Soft skill</t>
  </si>
  <si>
    <t>Objective of the Training (Verifiable)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</si>
  <si>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Aptos"/>
        <family val="2"/>
      </rPr>
      <t xml:space="preserve">The number of participants to be recruited: </t>
    </r>
    <r>
      <rPr>
        <sz val="11"/>
        <color rgb="FF0070C0"/>
        <rFont val="Aptos"/>
        <family val="2"/>
      </rPr>
      <t>1000 (example)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</si>
  <si>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Aptos"/>
        <family val="2"/>
      </rPr>
      <t xml:space="preserve">The number of participants to be allocated to the relevant themes: </t>
    </r>
    <r>
      <rPr>
        <sz val="11"/>
        <color rgb="FF0070C0"/>
        <rFont val="Aptos"/>
        <family val="2"/>
      </rPr>
      <t>Placemaking 50(example)</t>
    </r>
    <r>
      <rPr>
        <sz val="11"/>
        <color rgb="FF000000"/>
        <rFont val="Aptos"/>
        <family val="2"/>
      </rPr>
      <t>,</t>
    </r>
    <r>
      <rPr>
        <sz val="11"/>
        <color theme="1"/>
        <rFont val="Aptos"/>
        <family val="2"/>
      </rPr>
      <t xml:space="preserve"> </t>
    </r>
    <r>
      <rPr>
        <sz val="11"/>
        <color rgb="FF0070C0"/>
        <rFont val="Aptos"/>
        <family val="2"/>
      </rPr>
      <t>Health &amp; care 200 (example), Community Safety &amp; Action Against GBV 250</t>
    </r>
    <r>
      <rPr>
        <sz val="11"/>
        <color rgb="FF000000"/>
        <rFont val="Aptos"/>
        <family val="2"/>
      </rPr>
      <t xml:space="preserve"> (example)</t>
    </r>
    <r>
      <rPr>
        <sz val="11"/>
        <color theme="1"/>
        <rFont val="Aptos"/>
        <family val="2"/>
      </rPr>
      <t xml:space="preserve"> and </t>
    </r>
    <r>
      <rPr>
        <sz val="11"/>
        <color rgb="FF0070C0"/>
        <rFont val="Aptos"/>
        <family val="2"/>
      </rPr>
      <t>Greening &amp; The Environment 500 (example)</t>
    </r>
    <r>
      <rPr>
        <sz val="11"/>
        <color theme="1"/>
        <rFont val="Aptos"/>
        <family val="2"/>
      </rPr>
      <t>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</si>
  <si>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Aptos"/>
        <family val="2"/>
      </rPr>
      <t xml:space="preserve">The number of current participants </t>
    </r>
    <r>
      <rPr>
        <sz val="11"/>
        <color rgb="FF0070C0"/>
        <rFont val="Aptos"/>
        <family val="2"/>
      </rPr>
      <t>(Xxxx) to be retained</t>
    </r>
    <r>
      <rPr>
        <sz val="11"/>
        <color theme="1"/>
        <rFont val="Aptos"/>
        <family val="2"/>
      </rPr>
      <t xml:space="preserve">, and </t>
    </r>
    <r>
      <rPr>
        <sz val="11"/>
        <color rgb="FF0070C0"/>
        <rFont val="Aptos"/>
        <family val="2"/>
      </rPr>
      <t>Number Xxxx</t>
    </r>
    <r>
      <rPr>
        <sz val="11"/>
        <color theme="1"/>
        <rFont val="Aptos"/>
        <family val="2"/>
      </rPr>
      <t xml:space="preserve"> new participants to be onboarded.</t>
    </r>
  </si>
  <si>
    <t>21.</t>
  </si>
  <si>
    <t>22.</t>
  </si>
  <si>
    <t>23.</t>
  </si>
  <si>
    <t>24.</t>
  </si>
  <si>
    <t>25.</t>
  </si>
  <si>
    <t>26.</t>
  </si>
  <si>
    <t>27.</t>
  </si>
  <si>
    <t>28.</t>
  </si>
  <si>
    <t>Thematic 7</t>
  </si>
  <si>
    <t>Statutory Returns</t>
  </si>
  <si>
    <r>
      <t>SDL (</t>
    </r>
    <r>
      <rPr>
        <b/>
        <sz val="11"/>
        <rFont val="Calibri"/>
        <family val="2"/>
        <scheme val="minor"/>
      </rPr>
      <t>If applicable</t>
    </r>
    <r>
      <rPr>
        <b/>
        <sz val="11"/>
        <color theme="1"/>
        <rFont val="Calibri"/>
        <family val="2"/>
        <scheme val="minor"/>
      </rPr>
      <t>)</t>
    </r>
  </si>
  <si>
    <t>LIST THE PROPOSED OUTPUT/OUTCOME INDICATOR TARGETS FOR ROUND 5</t>
  </si>
  <si>
    <t>i. 75% of the total budget to be used for wages</t>
  </si>
  <si>
    <t>Month 11</t>
  </si>
  <si>
    <t>Month 12</t>
  </si>
  <si>
    <t>Jul</t>
  </si>
  <si>
    <t>Aug</t>
  </si>
  <si>
    <t>R30.23 (x) 8 hours (x) 7 days per month for Ordinary Participants - Adjusted for Annual Leave (additional 5.88%)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</si>
</sst>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&quot;R&quot;#,##0.00"/>
    <numFmt numFmtId="168" formatCode="&quot;R&quot;#,##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7"/>
      <color theme="1"/>
      <name val="Times New Roman"/>
      <family val="1"/>
    </font>
    <font>
      <sz val="10"/>
      <color rgb="FF1A1A1A"/>
      <name val="Arial"/>
      <family val="2"/>
    </font>
    <font>
      <b/>
      <sz val="10"/>
      <name val="Arial"/>
      <family val="2"/>
    </font>
    <font>
      <b/>
      <sz val="11"/>
      <color theme="1"/>
      <name val="Aptos"/>
      <family val="2"/>
    </font>
    <font>
      <sz val="12"/>
      <color theme="1"/>
      <name val="Symbol"/>
      <family val="1"/>
      <charset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b/>
      <sz val="10"/>
      <color rgb="FFFF0000"/>
      <name val="Arial"/>
      <family val="2"/>
    </font>
    <font>
      <sz val="11"/>
      <color rgb="FF0070C0"/>
      <name val="Aptos"/>
      <family val="2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8">
    <xf numFmtId="0" fontId="0" fillId="0" borderId="0" xfId="0"/>
    <xf numFmtId="0" fontId="0" fillId="3" borderId="0" xfId="0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0" fillId="2" borderId="0" xfId="0" applyFill="1" applyProtection="1">
      <protection locked="0"/>
    </xf>
    <xf numFmtId="0" fontId="0" fillId="4" borderId="0" xfId="0" applyFill="1" applyProtection="1">
      <protection locked="0"/>
    </xf>
    <xf numFmtId="0" fontId="3" fillId="3" borderId="0" xfId="0" applyFont="1" applyFill="1" applyProtection="1">
      <protection locked="0"/>
    </xf>
    <xf numFmtId="164" fontId="0" fillId="3" borderId="0" xfId="0" applyNumberFormat="1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Alignment="1">
      <alignment horizontal="center"/>
    </xf>
    <xf numFmtId="0" fontId="3" fillId="3" borderId="0" xfId="0" applyFont="1" applyFill="1"/>
    <xf numFmtId="166" fontId="2" fillId="3" borderId="0" xfId="1" applyNumberFormat="1" applyFont="1" applyFill="1" applyAlignment="1">
      <alignment horizontal="center"/>
    </xf>
    <xf numFmtId="166" fontId="2" fillId="3" borderId="0" xfId="0" applyNumberFormat="1" applyFont="1" applyFill="1" applyAlignment="1">
      <alignment horizontal="center"/>
    </xf>
    <xf numFmtId="166" fontId="0" fillId="3" borderId="0" xfId="1" applyNumberFormat="1" applyFont="1" applyFill="1" applyBorder="1" applyAlignment="1">
      <alignment horizontal="center"/>
    </xf>
    <xf numFmtId="0" fontId="2" fillId="5" borderId="0" xfId="0" applyFont="1" applyFill="1"/>
    <xf numFmtId="166" fontId="2" fillId="3" borderId="0" xfId="1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0" fillId="5" borderId="0" xfId="0" applyFill="1"/>
    <xf numFmtId="0" fontId="2" fillId="5" borderId="3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6" xfId="0" applyFont="1" applyFill="1" applyBorder="1"/>
    <xf numFmtId="0" fontId="0" fillId="5" borderId="7" xfId="0" applyFill="1" applyBorder="1" applyAlignment="1">
      <alignment horizontal="center"/>
    </xf>
    <xf numFmtId="0" fontId="0" fillId="5" borderId="7" xfId="0" applyFill="1" applyBorder="1" applyAlignment="1">
      <alignment horizontal="center" wrapText="1"/>
    </xf>
    <xf numFmtId="0" fontId="2" fillId="5" borderId="8" xfId="0" applyFont="1" applyFill="1" applyBorder="1"/>
    <xf numFmtId="166" fontId="0" fillId="5" borderId="7" xfId="1" applyNumberFormat="1" applyFont="1" applyFill="1" applyBorder="1" applyAlignment="1">
      <alignment horizontal="center"/>
    </xf>
    <xf numFmtId="166" fontId="0" fillId="5" borderId="0" xfId="1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 vertical="center" wrapText="1"/>
    </xf>
    <xf numFmtId="0" fontId="8" fillId="5" borderId="0" xfId="0" applyFont="1" applyFill="1"/>
    <xf numFmtId="0" fontId="0" fillId="3" borderId="7" xfId="0" applyFill="1" applyBorder="1"/>
    <xf numFmtId="0" fontId="0" fillId="3" borderId="7" xfId="0" applyFill="1" applyBorder="1" applyAlignment="1">
      <alignment horizontal="center"/>
    </xf>
    <xf numFmtId="0" fontId="0" fillId="4" borderId="7" xfId="0" applyFill="1" applyBorder="1"/>
    <xf numFmtId="0" fontId="0" fillId="4" borderId="7" xfId="0" applyFill="1" applyBorder="1" applyAlignment="1">
      <alignment horizontal="center"/>
    </xf>
    <xf numFmtId="166" fontId="0" fillId="5" borderId="7" xfId="1" applyNumberFormat="1" applyFont="1" applyFill="1" applyBorder="1"/>
    <xf numFmtId="166" fontId="2" fillId="5" borderId="7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 vertical="center" wrapText="1"/>
    </xf>
    <xf numFmtId="0" fontId="8" fillId="5" borderId="8" xfId="0" applyFont="1" applyFill="1" applyBorder="1"/>
    <xf numFmtId="0" fontId="0" fillId="0" borderId="11" xfId="0" applyBorder="1"/>
    <xf numFmtId="0" fontId="0" fillId="0" borderId="10" xfId="0" applyBorder="1"/>
    <xf numFmtId="0" fontId="9" fillId="6" borderId="15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9" fillId="6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24" xfId="0" applyBorder="1"/>
    <xf numFmtId="0" fontId="0" fillId="0" borderId="25" xfId="0" applyBorder="1"/>
    <xf numFmtId="0" fontId="12" fillId="7" borderId="27" xfId="0" applyFont="1" applyFill="1" applyBorder="1" applyAlignment="1">
      <alignment vertical="center" wrapText="1"/>
    </xf>
    <xf numFmtId="0" fontId="12" fillId="7" borderId="28" xfId="0" applyFont="1" applyFill="1" applyBorder="1" applyAlignment="1">
      <alignment vertical="center" wrapText="1"/>
    </xf>
    <xf numFmtId="0" fontId="11" fillId="7" borderId="29" xfId="0" applyFont="1" applyFill="1" applyBorder="1" applyAlignment="1">
      <alignment vertical="center" wrapText="1"/>
    </xf>
    <xf numFmtId="0" fontId="12" fillId="7" borderId="30" xfId="0" applyFont="1" applyFill="1" applyBorder="1" applyAlignment="1">
      <alignment vertical="center" wrapText="1"/>
    </xf>
    <xf numFmtId="0" fontId="12" fillId="7" borderId="31" xfId="0" applyFont="1" applyFill="1" applyBorder="1" applyAlignment="1">
      <alignment vertical="center" wrapText="1"/>
    </xf>
    <xf numFmtId="0" fontId="12" fillId="7" borderId="32" xfId="0" applyFont="1" applyFill="1" applyBorder="1" applyAlignment="1">
      <alignment vertical="center" wrapText="1"/>
    </xf>
    <xf numFmtId="0" fontId="12" fillId="7" borderId="33" xfId="0" applyFont="1" applyFill="1" applyBorder="1" applyAlignment="1">
      <alignment vertical="center" wrapText="1"/>
    </xf>
    <xf numFmtId="0" fontId="11" fillId="7" borderId="28" xfId="0" applyFont="1" applyFill="1" applyBorder="1" applyAlignment="1">
      <alignment vertical="center" wrapText="1"/>
    </xf>
    <xf numFmtId="0" fontId="12" fillId="7" borderId="29" xfId="0" applyFont="1" applyFill="1" applyBorder="1" applyAlignment="1">
      <alignment vertical="center" wrapText="1"/>
    </xf>
    <xf numFmtId="0" fontId="14" fillId="7" borderId="28" xfId="0" applyFont="1" applyFill="1" applyBorder="1" applyAlignment="1">
      <alignment vertical="center" wrapText="1"/>
    </xf>
    <xf numFmtId="0" fontId="12" fillId="7" borderId="36" xfId="0" applyFont="1" applyFill="1" applyBorder="1" applyAlignment="1">
      <alignment vertical="center" wrapText="1"/>
    </xf>
    <xf numFmtId="0" fontId="11" fillId="7" borderId="34" xfId="0" applyFont="1" applyFill="1" applyBorder="1" applyAlignment="1">
      <alignment vertical="center" wrapText="1"/>
    </xf>
    <xf numFmtId="0" fontId="12" fillId="7" borderId="34" xfId="0" applyFont="1" applyFill="1" applyBorder="1" applyAlignment="1">
      <alignment vertical="center" wrapText="1"/>
    </xf>
    <xf numFmtId="0" fontId="12" fillId="7" borderId="40" xfId="0" applyFont="1" applyFill="1" applyBorder="1" applyAlignment="1">
      <alignment vertical="center" wrapText="1"/>
    </xf>
    <xf numFmtId="0" fontId="12" fillId="7" borderId="36" xfId="0" applyFont="1" applyFill="1" applyBorder="1" applyAlignment="1">
      <alignment vertical="center"/>
    </xf>
    <xf numFmtId="0" fontId="12" fillId="7" borderId="37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vertical="center" wrapText="1"/>
    </xf>
    <xf numFmtId="0" fontId="12" fillId="7" borderId="42" xfId="0" applyFont="1" applyFill="1" applyBorder="1" applyAlignment="1">
      <alignment vertical="center" wrapText="1"/>
    </xf>
    <xf numFmtId="0" fontId="11" fillId="7" borderId="42" xfId="0" applyFont="1" applyFill="1" applyBorder="1" applyAlignment="1">
      <alignment vertical="center" wrapText="1"/>
    </xf>
    <xf numFmtId="0" fontId="12" fillId="7" borderId="43" xfId="0" applyFont="1" applyFill="1" applyBorder="1" applyAlignment="1">
      <alignment vertical="center" wrapText="1"/>
    </xf>
    <xf numFmtId="0" fontId="11" fillId="7" borderId="43" xfId="0" applyFont="1" applyFill="1" applyBorder="1" applyAlignment="1">
      <alignment vertical="center" wrapText="1"/>
    </xf>
    <xf numFmtId="0" fontId="0" fillId="7" borderId="42" xfId="0" applyFill="1" applyBorder="1" applyAlignment="1">
      <alignment vertical="top" wrapText="1"/>
    </xf>
    <xf numFmtId="0" fontId="10" fillId="7" borderId="44" xfId="0" applyFont="1" applyFill="1" applyBorder="1" applyAlignment="1">
      <alignment vertical="center" wrapText="1"/>
    </xf>
    <xf numFmtId="0" fontId="0" fillId="7" borderId="44" xfId="0" applyFill="1" applyBorder="1" applyAlignment="1">
      <alignment vertical="top" wrapText="1"/>
    </xf>
    <xf numFmtId="0" fontId="0" fillId="7" borderId="33" xfId="0" applyFill="1" applyBorder="1" applyAlignment="1">
      <alignment vertical="top" wrapText="1"/>
    </xf>
    <xf numFmtId="0" fontId="0" fillId="7" borderId="34" xfId="0" applyFill="1" applyBorder="1" applyAlignment="1">
      <alignment vertical="top" wrapText="1"/>
    </xf>
    <xf numFmtId="0" fontId="9" fillId="0" borderId="28" xfId="0" applyFont="1" applyBorder="1" applyAlignment="1">
      <alignment horizontal="center" vertical="center" wrapText="1"/>
    </xf>
    <xf numFmtId="0" fontId="9" fillId="0" borderId="33" xfId="0" applyFont="1" applyBorder="1" applyAlignment="1">
      <alignment vertical="center" wrapText="1"/>
    </xf>
    <xf numFmtId="0" fontId="9" fillId="0" borderId="42" xfId="0" applyFont="1" applyBorder="1" applyAlignment="1">
      <alignment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12" fillId="8" borderId="27" xfId="0" applyFont="1" applyFill="1" applyBorder="1" applyAlignment="1">
      <alignment vertical="center" wrapText="1"/>
    </xf>
    <xf numFmtId="0" fontId="12" fillId="8" borderId="32" xfId="0" applyFont="1" applyFill="1" applyBorder="1" applyAlignment="1">
      <alignment vertical="center" wrapText="1"/>
    </xf>
    <xf numFmtId="0" fontId="12" fillId="8" borderId="28" xfId="0" applyFont="1" applyFill="1" applyBorder="1" applyAlignment="1">
      <alignment vertical="center" wrapText="1"/>
    </xf>
    <xf numFmtId="0" fontId="12" fillId="8" borderId="33" xfId="0" applyFont="1" applyFill="1" applyBorder="1" applyAlignment="1">
      <alignment vertical="center" wrapText="1"/>
    </xf>
    <xf numFmtId="0" fontId="11" fillId="8" borderId="29" xfId="0" applyFont="1" applyFill="1" applyBorder="1" applyAlignment="1">
      <alignment vertical="center" wrapText="1"/>
    </xf>
    <xf numFmtId="0" fontId="11" fillId="8" borderId="34" xfId="0" applyFont="1" applyFill="1" applyBorder="1" applyAlignment="1">
      <alignment horizontal="center" vertical="center" wrapText="1"/>
    </xf>
    <xf numFmtId="0" fontId="11" fillId="8" borderId="28" xfId="0" applyFont="1" applyFill="1" applyBorder="1" applyAlignment="1">
      <alignment vertical="center" wrapText="1"/>
    </xf>
    <xf numFmtId="0" fontId="11" fillId="8" borderId="33" xfId="0" applyFont="1" applyFill="1" applyBorder="1" applyAlignment="1">
      <alignment vertical="center" wrapText="1"/>
    </xf>
    <xf numFmtId="0" fontId="11" fillId="8" borderId="34" xfId="0" applyFont="1" applyFill="1" applyBorder="1" applyAlignment="1">
      <alignment vertical="center" wrapText="1"/>
    </xf>
    <xf numFmtId="0" fontId="12" fillId="8" borderId="29" xfId="0" applyFont="1" applyFill="1" applyBorder="1" applyAlignment="1">
      <alignment vertical="center" wrapText="1"/>
    </xf>
    <xf numFmtId="0" fontId="12" fillId="8" borderId="34" xfId="0" applyFont="1" applyFill="1" applyBorder="1" applyAlignment="1">
      <alignment vertical="center" wrapText="1"/>
    </xf>
    <xf numFmtId="0" fontId="14" fillId="8" borderId="28" xfId="0" applyFont="1" applyFill="1" applyBorder="1" applyAlignment="1">
      <alignment vertical="center" wrapText="1"/>
    </xf>
    <xf numFmtId="0" fontId="12" fillId="8" borderId="36" xfId="0" applyFont="1" applyFill="1" applyBorder="1" applyAlignment="1">
      <alignment vertical="center" wrapText="1"/>
    </xf>
    <xf numFmtId="0" fontId="12" fillId="8" borderId="40" xfId="0" applyFont="1" applyFill="1" applyBorder="1" applyAlignment="1">
      <alignment vertical="center" wrapText="1"/>
    </xf>
    <xf numFmtId="0" fontId="9" fillId="8" borderId="28" xfId="0" applyFont="1" applyFill="1" applyBorder="1" applyAlignment="1">
      <alignment horizontal="center" vertical="center" wrapText="1"/>
    </xf>
    <xf numFmtId="0" fontId="9" fillId="8" borderId="33" xfId="0" applyFont="1" applyFill="1" applyBorder="1" applyAlignment="1">
      <alignment vertical="center" wrapText="1"/>
    </xf>
    <xf numFmtId="0" fontId="11" fillId="8" borderId="40" xfId="0" applyFont="1" applyFill="1" applyBorder="1" applyAlignment="1">
      <alignment vertical="center" wrapText="1"/>
    </xf>
    <xf numFmtId="0" fontId="0" fillId="0" borderId="46" xfId="0" applyBorder="1"/>
    <xf numFmtId="0" fontId="17" fillId="0" borderId="11" xfId="0" applyFont="1" applyBorder="1" applyAlignment="1">
      <alignment vertical="center"/>
    </xf>
    <xf numFmtId="0" fontId="0" fillId="0" borderId="45" xfId="0" applyBorder="1"/>
    <xf numFmtId="0" fontId="0" fillId="0" borderId="20" xfId="0" applyBorder="1"/>
    <xf numFmtId="0" fontId="9" fillId="0" borderId="20" xfId="0" applyFont="1" applyBorder="1" applyAlignment="1">
      <alignment horizontal="center" vertical="center" wrapText="1"/>
    </xf>
    <xf numFmtId="0" fontId="15" fillId="6" borderId="47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11" fillId="0" borderId="37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1" fillId="0" borderId="30" xfId="0" applyFont="1" applyBorder="1" applyAlignment="1">
      <alignment horizontal="left" vertical="center" wrapText="1" indent="5"/>
    </xf>
    <xf numFmtId="0" fontId="0" fillId="0" borderId="31" xfId="0" applyBorder="1" applyAlignment="1">
      <alignment vertical="top" wrapText="1"/>
    </xf>
    <xf numFmtId="0" fontId="11" fillId="0" borderId="35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12" fillId="0" borderId="37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11" fillId="0" borderId="28" xfId="0" applyFont="1" applyBorder="1" applyAlignment="1">
      <alignment horizontal="left" vertical="center" wrapText="1" indent="5"/>
    </xf>
    <xf numFmtId="0" fontId="0" fillId="0" borderId="28" xfId="0" applyBorder="1" applyAlignment="1">
      <alignment vertical="top" wrapText="1"/>
    </xf>
    <xf numFmtId="0" fontId="9" fillId="0" borderId="37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10" fillId="0" borderId="37" xfId="0" applyFont="1" applyBorder="1" applyAlignment="1">
      <alignment horizontal="justify" vertical="center" wrapText="1"/>
    </xf>
    <xf numFmtId="0" fontId="11" fillId="0" borderId="30" xfId="0" applyFont="1" applyBorder="1" applyAlignment="1">
      <alignment horizontal="justify" vertical="center" wrapText="1"/>
    </xf>
    <xf numFmtId="0" fontId="0" fillId="0" borderId="30" xfId="0" applyBorder="1" applyAlignment="1">
      <alignment vertical="top" wrapText="1"/>
    </xf>
    <xf numFmtId="0" fontId="10" fillId="0" borderId="31" xfId="0" applyFont="1" applyBorder="1" applyAlignment="1">
      <alignment vertical="center" wrapText="1"/>
    </xf>
    <xf numFmtId="0" fontId="10" fillId="0" borderId="37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2" fillId="0" borderId="39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34" xfId="0" applyFont="1" applyBorder="1" applyAlignment="1">
      <alignment vertical="center" wrapText="1"/>
    </xf>
    <xf numFmtId="0" fontId="11" fillId="0" borderId="39" xfId="0" applyFont="1" applyBorder="1" applyAlignment="1">
      <alignment vertical="center" wrapText="1"/>
    </xf>
    <xf numFmtId="0" fontId="11" fillId="0" borderId="33" xfId="0" applyFont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0" fillId="0" borderId="29" xfId="0" applyBorder="1" applyAlignment="1">
      <alignment vertical="top" wrapText="1"/>
    </xf>
    <xf numFmtId="0" fontId="11" fillId="0" borderId="36" xfId="0" applyFont="1" applyBorder="1" applyAlignment="1">
      <alignment vertical="center" wrapText="1"/>
    </xf>
    <xf numFmtId="0" fontId="0" fillId="0" borderId="37" xfId="0" applyBorder="1"/>
    <xf numFmtId="0" fontId="0" fillId="0" borderId="30" xfId="0" applyBorder="1"/>
    <xf numFmtId="0" fontId="0" fillId="0" borderId="38" xfId="0" applyBorder="1"/>
    <xf numFmtId="0" fontId="0" fillId="0" borderId="35" xfId="0" applyBorder="1"/>
    <xf numFmtId="0" fontId="0" fillId="0" borderId="28" xfId="0" applyBorder="1"/>
    <xf numFmtId="0" fontId="0" fillId="0" borderId="36" xfId="0" applyBorder="1"/>
    <xf numFmtId="0" fontId="0" fillId="0" borderId="39" xfId="0" applyBorder="1"/>
    <xf numFmtId="0" fontId="0" fillId="0" borderId="33" xfId="0" applyBorder="1"/>
    <xf numFmtId="0" fontId="0" fillId="0" borderId="40" xfId="0" applyBorder="1"/>
    <xf numFmtId="0" fontId="0" fillId="0" borderId="29" xfId="0" applyBorder="1"/>
    <xf numFmtId="0" fontId="0" fillId="0" borderId="34" xfId="0" applyBorder="1"/>
    <xf numFmtId="0" fontId="0" fillId="0" borderId="31" xfId="0" applyBorder="1"/>
    <xf numFmtId="9" fontId="0" fillId="4" borderId="0" xfId="2" applyFont="1" applyFill="1" applyAlignment="1" applyProtection="1">
      <alignment horizontal="center"/>
      <protection locked="0"/>
    </xf>
    <xf numFmtId="9" fontId="0" fillId="4" borderId="0" xfId="2" applyFont="1" applyFill="1" applyAlignment="1" applyProtection="1">
      <alignment horizontal="center"/>
    </xf>
    <xf numFmtId="9" fontId="2" fillId="4" borderId="0" xfId="2" applyFont="1" applyFill="1" applyAlignment="1" applyProtection="1">
      <alignment horizontal="center"/>
    </xf>
    <xf numFmtId="167" fontId="2" fillId="3" borderId="0" xfId="0" applyNumberFormat="1" applyFont="1" applyFill="1" applyProtection="1">
      <protection locked="0"/>
    </xf>
    <xf numFmtId="167" fontId="0" fillId="3" borderId="0" xfId="0" applyNumberFormat="1" applyFill="1" applyProtection="1">
      <protection locked="0"/>
    </xf>
    <xf numFmtId="167" fontId="0" fillId="2" borderId="0" xfId="0" applyNumberFormat="1" applyFill="1" applyProtection="1">
      <protection locked="0"/>
    </xf>
    <xf numFmtId="167" fontId="0" fillId="3" borderId="0" xfId="0" applyNumberFormat="1" applyFill="1" applyAlignment="1" applyProtection="1">
      <alignment horizontal="center"/>
      <protection locked="0"/>
    </xf>
    <xf numFmtId="167" fontId="2" fillId="3" borderId="0" xfId="0" applyNumberFormat="1" applyFont="1" applyFill="1" applyAlignment="1" applyProtection="1">
      <alignment horizontal="center"/>
      <protection locked="0"/>
    </xf>
    <xf numFmtId="167" fontId="0" fillId="4" borderId="0" xfId="0" applyNumberFormat="1" applyFill="1" applyProtection="1">
      <protection locked="0"/>
    </xf>
    <xf numFmtId="167" fontId="0" fillId="0" borderId="0" xfId="0" applyNumberFormat="1" applyProtection="1">
      <protection locked="0"/>
    </xf>
    <xf numFmtId="167" fontId="2" fillId="4" borderId="0" xfId="0" applyNumberFormat="1" applyFont="1" applyFill="1" applyProtection="1">
      <protection locked="0"/>
    </xf>
    <xf numFmtId="167" fontId="2" fillId="4" borderId="0" xfId="0" applyNumberFormat="1" applyFont="1" applyFill="1" applyAlignment="1" applyProtection="1">
      <alignment horizontal="center"/>
      <protection locked="0"/>
    </xf>
    <xf numFmtId="10" fontId="8" fillId="2" borderId="9" xfId="2" applyNumberFormat="1" applyFont="1" applyFill="1" applyBorder="1" applyProtection="1">
      <protection locked="0"/>
    </xf>
    <xf numFmtId="1" fontId="0" fillId="3" borderId="0" xfId="0" applyNumberFormat="1" applyFill="1" applyAlignment="1" applyProtection="1">
      <alignment horizontal="center"/>
      <protection locked="0"/>
    </xf>
    <xf numFmtId="1" fontId="0" fillId="3" borderId="0" xfId="0" applyNumberFormat="1" applyFill="1" applyProtection="1">
      <protection locked="0"/>
    </xf>
    <xf numFmtId="1" fontId="0" fillId="4" borderId="0" xfId="0" applyNumberFormat="1" applyFill="1" applyAlignment="1" applyProtection="1">
      <alignment horizontal="center"/>
      <protection locked="0"/>
    </xf>
    <xf numFmtId="1" fontId="2" fillId="4" borderId="0" xfId="0" applyNumberFormat="1" applyFont="1" applyFill="1" applyAlignment="1" applyProtection="1">
      <alignment horizontal="center"/>
      <protection locked="0"/>
    </xf>
    <xf numFmtId="1" fontId="0" fillId="4" borderId="0" xfId="0" applyNumberFormat="1" applyFill="1" applyProtection="1">
      <protection locked="0"/>
    </xf>
    <xf numFmtId="1" fontId="2" fillId="4" borderId="0" xfId="0" applyNumberFormat="1" applyFont="1" applyFill="1" applyProtection="1">
      <protection locked="0"/>
    </xf>
    <xf numFmtId="167" fontId="0" fillId="4" borderId="0" xfId="0" applyNumberFormat="1" applyFill="1"/>
    <xf numFmtId="167" fontId="0" fillId="4" borderId="0" xfId="1" applyNumberFormat="1" applyFont="1" applyFill="1" applyProtection="1"/>
    <xf numFmtId="167" fontId="2" fillId="4" borderId="0" xfId="1" applyNumberFormat="1" applyFont="1" applyFill="1" applyProtection="1"/>
    <xf numFmtId="167" fontId="2" fillId="2" borderId="0" xfId="1" applyNumberFormat="1" applyFont="1" applyFill="1" applyProtection="1"/>
    <xf numFmtId="167" fontId="1" fillId="4" borderId="0" xfId="1" applyNumberFormat="1" applyFont="1" applyFill="1" applyProtection="1"/>
    <xf numFmtId="167" fontId="2" fillId="4" borderId="0" xfId="0" applyNumberFormat="1" applyFont="1" applyFill="1"/>
    <xf numFmtId="1" fontId="0" fillId="2" borderId="0" xfId="0" applyNumberFormat="1" applyFill="1" applyProtection="1">
      <protection locked="0"/>
    </xf>
    <xf numFmtId="1" fontId="0" fillId="4" borderId="0" xfId="0" applyNumberFormat="1" applyFill="1"/>
    <xf numFmtId="1" fontId="0" fillId="4" borderId="0" xfId="1" applyNumberFormat="1" applyFont="1" applyFill="1" applyAlignment="1" applyProtection="1">
      <alignment horizontal="right"/>
    </xf>
    <xf numFmtId="1" fontId="0" fillId="4" borderId="1" xfId="1" applyNumberFormat="1" applyFont="1" applyFill="1" applyBorder="1" applyAlignment="1" applyProtection="1">
      <alignment horizontal="right"/>
    </xf>
    <xf numFmtId="167" fontId="0" fillId="4" borderId="0" xfId="1" applyNumberFormat="1" applyFont="1" applyFill="1" applyAlignment="1" applyProtection="1">
      <alignment horizontal="right"/>
      <protection locked="0"/>
    </xf>
    <xf numFmtId="167" fontId="0" fillId="4" borderId="0" xfId="1" applyNumberFormat="1" applyFont="1" applyFill="1" applyAlignment="1" applyProtection="1">
      <alignment horizontal="right"/>
    </xf>
    <xf numFmtId="168" fontId="2" fillId="4" borderId="0" xfId="0" applyNumberFormat="1" applyFont="1" applyFill="1" applyAlignment="1">
      <alignment horizontal="right"/>
    </xf>
    <xf numFmtId="168" fontId="0" fillId="2" borderId="0" xfId="1" applyNumberFormat="1" applyFont="1" applyFill="1" applyProtection="1">
      <protection locked="0"/>
    </xf>
    <xf numFmtId="168" fontId="2" fillId="4" borderId="0" xfId="1" applyNumberFormat="1" applyFont="1" applyFill="1" applyProtection="1"/>
    <xf numFmtId="168" fontId="2" fillId="4" borderId="0" xfId="0" applyNumberFormat="1" applyFont="1" applyFill="1"/>
    <xf numFmtId="168" fontId="0" fillId="4" borderId="0" xfId="0" applyNumberFormat="1" applyFill="1" applyAlignment="1">
      <alignment horizontal="right"/>
    </xf>
    <xf numFmtId="167" fontId="0" fillId="2" borderId="0" xfId="0" applyNumberFormat="1" applyFill="1" applyAlignment="1" applyProtection="1">
      <alignment horizontal="center"/>
      <protection locked="0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16" fillId="9" borderId="23" xfId="0" applyFont="1" applyFill="1" applyBorder="1" applyAlignment="1">
      <alignment horizontal="center" vertical="center"/>
    </xf>
    <xf numFmtId="0" fontId="16" fillId="9" borderId="19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9" fillId="8" borderId="41" xfId="0" applyFont="1" applyFill="1" applyBorder="1" applyAlignment="1">
      <alignment horizontal="center" vertical="center" wrapText="1"/>
    </xf>
    <xf numFmtId="0" fontId="9" fillId="8" borderId="2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5" workbookViewId="0">
      <selection activeCell="B14" sqref="B14"/>
    </sheetView>
  </sheetViews>
  <sheetFormatPr defaultColWidth="9.08984375" defaultRowHeight="14.5" x14ac:dyDescent="0.35"/>
  <cols>
    <col min="1" max="16384" width="9.08984375" style="5"/>
  </cols>
  <sheetData>
    <row r="1" spans="1:6" x14ac:dyDescent="0.35">
      <c r="A1" s="4" t="s">
        <v>0</v>
      </c>
    </row>
    <row r="2" spans="1:6" x14ac:dyDescent="0.35">
      <c r="A2" s="4" t="s">
        <v>1</v>
      </c>
    </row>
    <row r="4" spans="1:6" x14ac:dyDescent="0.35">
      <c r="A4" s="4" t="s">
        <v>27</v>
      </c>
    </row>
    <row r="6" spans="1:6" x14ac:dyDescent="0.35">
      <c r="A6" s="5" t="s">
        <v>28</v>
      </c>
      <c r="F6" s="6"/>
    </row>
    <row r="7" spans="1:6" x14ac:dyDescent="0.35">
      <c r="A7" s="5" t="s">
        <v>29</v>
      </c>
    </row>
    <row r="8" spans="1:6" x14ac:dyDescent="0.35">
      <c r="A8" s="5" t="s">
        <v>30</v>
      </c>
      <c r="F8" s="7"/>
    </row>
    <row r="9" spans="1:6" x14ac:dyDescent="0.35">
      <c r="A9" s="8" t="s">
        <v>53</v>
      </c>
    </row>
    <row r="10" spans="1:6" x14ac:dyDescent="0.35">
      <c r="A10" s="5" t="s">
        <v>83</v>
      </c>
    </row>
    <row r="12" spans="1:6" x14ac:dyDescent="0.35">
      <c r="A12" s="4" t="s">
        <v>31</v>
      </c>
    </row>
    <row r="13" spans="1:6" x14ac:dyDescent="0.35">
      <c r="A13" s="9">
        <v>-1</v>
      </c>
      <c r="B13" s="5" t="s">
        <v>47</v>
      </c>
    </row>
    <row r="14" spans="1:6" x14ac:dyDescent="0.35">
      <c r="A14" s="9">
        <v>-2</v>
      </c>
      <c r="B14" s="5" t="s">
        <v>198</v>
      </c>
    </row>
    <row r="15" spans="1:6" x14ac:dyDescent="0.35">
      <c r="A15" s="9">
        <v>-3</v>
      </c>
      <c r="B15" s="5" t="s">
        <v>108</v>
      </c>
    </row>
    <row r="16" spans="1:6" x14ac:dyDescent="0.35">
      <c r="A16" s="9">
        <v>-4</v>
      </c>
      <c r="B16" s="5" t="s">
        <v>33</v>
      </c>
    </row>
    <row r="17" spans="1:2" x14ac:dyDescent="0.35">
      <c r="A17" s="10"/>
      <c r="B17" s="5" t="s">
        <v>32</v>
      </c>
    </row>
    <row r="18" spans="1:2" x14ac:dyDescent="0.35">
      <c r="A18" s="10"/>
      <c r="B18" s="5" t="s">
        <v>48</v>
      </c>
    </row>
    <row r="19" spans="1:2" x14ac:dyDescent="0.35">
      <c r="A19" s="9">
        <v>-5</v>
      </c>
      <c r="B19" s="5" t="s">
        <v>34</v>
      </c>
    </row>
    <row r="20" spans="1:2" x14ac:dyDescent="0.35">
      <c r="A20" s="9">
        <v>-6</v>
      </c>
      <c r="B20" s="5" t="s">
        <v>109</v>
      </c>
    </row>
    <row r="21" spans="1:2" x14ac:dyDescent="0.35">
      <c r="A21" s="9">
        <v>-7</v>
      </c>
      <c r="B21" s="5" t="s">
        <v>49</v>
      </c>
    </row>
    <row r="22" spans="1:2" x14ac:dyDescent="0.35">
      <c r="A22" s="9">
        <v>-8</v>
      </c>
      <c r="B22" s="5" t="s">
        <v>55</v>
      </c>
    </row>
    <row r="23" spans="1:2" x14ac:dyDescent="0.35">
      <c r="A23" s="9">
        <v>-9</v>
      </c>
      <c r="B23" s="5" t="s">
        <v>51</v>
      </c>
    </row>
    <row r="24" spans="1:2" x14ac:dyDescent="0.35">
      <c r="A24" s="10"/>
      <c r="B24" s="5" t="s">
        <v>193</v>
      </c>
    </row>
    <row r="25" spans="1:2" x14ac:dyDescent="0.35">
      <c r="B25" s="5" t="s">
        <v>52</v>
      </c>
    </row>
  </sheetData>
  <sheetProtection algorithmName="SHA-512" hashValue="3owUzQUMQEW7hYpV2EQ8QFkMCSWAXdEzlOUAHboG/8gBMj7THTGTWsP2Yrvv6QW7+fdAoocAnXp3QoMQHdSGPg==" saltValue="YO0pHoLMWiXeKL6v6wysd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3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9.08984375" defaultRowHeight="14.5" x14ac:dyDescent="0.35"/>
  <cols>
    <col min="1" max="1" width="42.1796875" style="151" bestFit="1" customWidth="1"/>
    <col min="2" max="2" width="6.36328125" style="151" bestFit="1" customWidth="1"/>
    <col min="3" max="3" width="15" style="151" bestFit="1" customWidth="1"/>
    <col min="4" max="12" width="12.6328125" style="151" bestFit="1" customWidth="1"/>
    <col min="13" max="14" width="12.6328125" style="151" customWidth="1"/>
    <col min="15" max="15" width="14.453125" style="151" bestFit="1" customWidth="1"/>
    <col min="16" max="16384" width="9.08984375" style="151"/>
  </cols>
  <sheetData>
    <row r="1" spans="1:15" x14ac:dyDescent="0.35">
      <c r="A1" s="150" t="s">
        <v>37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</row>
    <row r="2" spans="1:15" x14ac:dyDescent="0.35">
      <c r="A2" s="150" t="s">
        <v>12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</row>
    <row r="3" spans="1:15" x14ac:dyDescent="0.35">
      <c r="C3" s="153" t="s">
        <v>119</v>
      </c>
      <c r="D3" s="153" t="s">
        <v>120</v>
      </c>
      <c r="E3" s="153" t="s">
        <v>121</v>
      </c>
      <c r="F3" s="153" t="s">
        <v>122</v>
      </c>
      <c r="G3" s="153" t="s">
        <v>196</v>
      </c>
      <c r="H3" s="153" t="s">
        <v>197</v>
      </c>
      <c r="I3" s="153" t="s">
        <v>113</v>
      </c>
      <c r="J3" s="153" t="s">
        <v>114</v>
      </c>
      <c r="K3" s="153" t="s">
        <v>115</v>
      </c>
      <c r="L3" s="153" t="s">
        <v>116</v>
      </c>
      <c r="M3" s="153" t="s">
        <v>117</v>
      </c>
      <c r="N3" s="153" t="s">
        <v>118</v>
      </c>
    </row>
    <row r="4" spans="1:15" x14ac:dyDescent="0.35">
      <c r="B4" s="150" t="s">
        <v>13</v>
      </c>
      <c r="C4" s="154" t="s">
        <v>3</v>
      </c>
      <c r="D4" s="154" t="s">
        <v>4</v>
      </c>
      <c r="E4" s="154" t="s">
        <v>5</v>
      </c>
      <c r="F4" s="154" t="s">
        <v>6</v>
      </c>
      <c r="G4" s="154" t="s">
        <v>7</v>
      </c>
      <c r="H4" s="154" t="s">
        <v>8</v>
      </c>
      <c r="I4" s="154" t="s">
        <v>9</v>
      </c>
      <c r="J4" s="154" t="s">
        <v>10</v>
      </c>
      <c r="K4" s="154" t="s">
        <v>11</v>
      </c>
      <c r="L4" s="154" t="s">
        <v>56</v>
      </c>
      <c r="M4" s="154" t="s">
        <v>194</v>
      </c>
      <c r="N4" s="154" t="s">
        <v>195</v>
      </c>
      <c r="O4" s="154" t="s">
        <v>14</v>
      </c>
    </row>
    <row r="5" spans="1:15" x14ac:dyDescent="0.35">
      <c r="A5" s="151" t="s">
        <v>15</v>
      </c>
      <c r="B5" s="160">
        <v>1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3">
        <f>MAX(C5:N5)</f>
        <v>0</v>
      </c>
    </row>
    <row r="6" spans="1:15" x14ac:dyDescent="0.35">
      <c r="A6" s="151" t="s">
        <v>16</v>
      </c>
      <c r="B6" s="160">
        <v>2</v>
      </c>
      <c r="C6" s="167">
        <f>30.23*7*8*1.0588*(1.06)</f>
        <v>1899.9666246400002</v>
      </c>
      <c r="D6" s="167">
        <f t="shared" ref="D6:N6" si="0">30.23*7*8*1.0588*(1.06)</f>
        <v>1899.9666246400002</v>
      </c>
      <c r="E6" s="167">
        <f t="shared" si="0"/>
        <v>1899.9666246400002</v>
      </c>
      <c r="F6" s="167">
        <f t="shared" si="0"/>
        <v>1899.9666246400002</v>
      </c>
      <c r="G6" s="167">
        <f t="shared" si="0"/>
        <v>1899.9666246400002</v>
      </c>
      <c r="H6" s="167">
        <f t="shared" si="0"/>
        <v>1899.9666246400002</v>
      </c>
      <c r="I6" s="167">
        <f t="shared" si="0"/>
        <v>1899.9666246400002</v>
      </c>
      <c r="J6" s="167">
        <f t="shared" si="0"/>
        <v>1899.9666246400002</v>
      </c>
      <c r="K6" s="167">
        <f t="shared" si="0"/>
        <v>1899.9666246400002</v>
      </c>
      <c r="L6" s="167">
        <f t="shared" si="0"/>
        <v>1899.9666246400002</v>
      </c>
      <c r="M6" s="167">
        <f t="shared" si="0"/>
        <v>1899.9666246400002</v>
      </c>
      <c r="N6" s="167">
        <f t="shared" si="0"/>
        <v>1899.9666246400002</v>
      </c>
      <c r="O6" s="156"/>
    </row>
    <row r="7" spans="1:15" x14ac:dyDescent="0.35">
      <c r="A7" s="150" t="s">
        <v>2</v>
      </c>
      <c r="B7" s="161"/>
      <c r="C7" s="168">
        <f>+C6*C5</f>
        <v>0</v>
      </c>
      <c r="D7" s="168">
        <f t="shared" ref="D7:N7" si="1">+D6*D5</f>
        <v>0</v>
      </c>
      <c r="E7" s="168">
        <f t="shared" si="1"/>
        <v>0</v>
      </c>
      <c r="F7" s="168">
        <f t="shared" si="1"/>
        <v>0</v>
      </c>
      <c r="G7" s="168">
        <f t="shared" si="1"/>
        <v>0</v>
      </c>
      <c r="H7" s="168">
        <f t="shared" si="1"/>
        <v>0</v>
      </c>
      <c r="I7" s="168">
        <f t="shared" si="1"/>
        <v>0</v>
      </c>
      <c r="J7" s="168">
        <f t="shared" si="1"/>
        <v>0</v>
      </c>
      <c r="K7" s="168">
        <f t="shared" ref="K7" si="2">+K6*K5</f>
        <v>0</v>
      </c>
      <c r="L7" s="168">
        <f t="shared" si="1"/>
        <v>0</v>
      </c>
      <c r="M7" s="168">
        <f t="shared" si="1"/>
        <v>0</v>
      </c>
      <c r="N7" s="168">
        <f t="shared" si="1"/>
        <v>0</v>
      </c>
      <c r="O7" s="168">
        <f>+SUM(C7:N7)</f>
        <v>0</v>
      </c>
    </row>
    <row r="8" spans="1:15" x14ac:dyDescent="0.35">
      <c r="A8" s="151" t="s">
        <v>38</v>
      </c>
      <c r="B8" s="160">
        <v>1</v>
      </c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3">
        <f>MAX(C8:L8)</f>
        <v>0</v>
      </c>
    </row>
    <row r="9" spans="1:15" x14ac:dyDescent="0.35">
      <c r="A9" s="151" t="s">
        <v>50</v>
      </c>
      <c r="B9" s="160">
        <v>3</v>
      </c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6"/>
    </row>
    <row r="10" spans="1:15" x14ac:dyDescent="0.35">
      <c r="A10" s="150" t="s">
        <v>39</v>
      </c>
      <c r="B10" s="161"/>
      <c r="C10" s="168">
        <f>+(C8*C9)</f>
        <v>0</v>
      </c>
      <c r="D10" s="168">
        <f t="shared" ref="D10:L10" si="3">+(D8*D9)</f>
        <v>0</v>
      </c>
      <c r="E10" s="168">
        <f t="shared" si="3"/>
        <v>0</v>
      </c>
      <c r="F10" s="168">
        <f t="shared" si="3"/>
        <v>0</v>
      </c>
      <c r="G10" s="168">
        <f t="shared" si="3"/>
        <v>0</v>
      </c>
      <c r="H10" s="168">
        <f t="shared" si="3"/>
        <v>0</v>
      </c>
      <c r="I10" s="168">
        <f t="shared" si="3"/>
        <v>0</v>
      </c>
      <c r="J10" s="168">
        <f t="shared" si="3"/>
        <v>0</v>
      </c>
      <c r="K10" s="168">
        <f t="shared" ref="K10" si="4">+(K8*K9)</f>
        <v>0</v>
      </c>
      <c r="L10" s="168">
        <f t="shared" si="3"/>
        <v>0</v>
      </c>
      <c r="M10" s="168">
        <f t="shared" ref="M10:N10" si="5">+(M8*M9)</f>
        <v>0</v>
      </c>
      <c r="N10" s="168">
        <f t="shared" si="5"/>
        <v>0</v>
      </c>
      <c r="O10" s="168">
        <f>+SUM(C10:N10)</f>
        <v>0</v>
      </c>
    </row>
    <row r="11" spans="1:15" x14ac:dyDescent="0.35">
      <c r="A11" s="150" t="s">
        <v>191</v>
      </c>
      <c r="B11" s="161"/>
      <c r="C11" s="169">
        <f>((C7+C10)*0.01)</f>
        <v>0</v>
      </c>
      <c r="D11" s="169">
        <f t="shared" ref="D11:L11" si="6">((D7+D10)*0.01)</f>
        <v>0</v>
      </c>
      <c r="E11" s="169">
        <f t="shared" si="6"/>
        <v>0</v>
      </c>
      <c r="F11" s="169">
        <f t="shared" si="6"/>
        <v>0</v>
      </c>
      <c r="G11" s="169">
        <f t="shared" si="6"/>
        <v>0</v>
      </c>
      <c r="H11" s="169">
        <f t="shared" si="6"/>
        <v>0</v>
      </c>
      <c r="I11" s="169">
        <f t="shared" si="6"/>
        <v>0</v>
      </c>
      <c r="J11" s="169">
        <f t="shared" si="6"/>
        <v>0</v>
      </c>
      <c r="K11" s="169">
        <f t="shared" si="6"/>
        <v>0</v>
      </c>
      <c r="L11" s="169">
        <f t="shared" si="6"/>
        <v>0</v>
      </c>
      <c r="M11" s="169">
        <f t="shared" ref="M11:N11" si="7">((M7+M10)*0.01)</f>
        <v>0</v>
      </c>
      <c r="N11" s="169">
        <f t="shared" si="7"/>
        <v>0</v>
      </c>
      <c r="O11" s="168">
        <f>+SUM(C11:N11)</f>
        <v>0</v>
      </c>
    </row>
    <row r="12" spans="1:15" ht="15" thickBot="1" x14ac:dyDescent="0.4">
      <c r="A12" s="150" t="s">
        <v>111</v>
      </c>
      <c r="B12" s="161"/>
      <c r="C12" s="170">
        <f>+(C10+C7)*0.01</f>
        <v>0</v>
      </c>
      <c r="D12" s="170">
        <f t="shared" ref="D12:L12" si="8">+(D10+D7)*0.01</f>
        <v>0</v>
      </c>
      <c r="E12" s="170">
        <f t="shared" si="8"/>
        <v>0</v>
      </c>
      <c r="F12" s="170">
        <f t="shared" si="8"/>
        <v>0</v>
      </c>
      <c r="G12" s="170">
        <f t="shared" si="8"/>
        <v>0</v>
      </c>
      <c r="H12" s="170">
        <f t="shared" si="8"/>
        <v>0</v>
      </c>
      <c r="I12" s="170">
        <f t="shared" si="8"/>
        <v>0</v>
      </c>
      <c r="J12" s="170">
        <f t="shared" si="8"/>
        <v>0</v>
      </c>
      <c r="K12" s="170">
        <f t="shared" si="8"/>
        <v>0</v>
      </c>
      <c r="L12" s="170">
        <f t="shared" si="8"/>
        <v>0</v>
      </c>
      <c r="M12" s="170">
        <f t="shared" ref="M12:N12" si="9">+(M10+M7)*0.01</f>
        <v>0</v>
      </c>
      <c r="N12" s="170">
        <f t="shared" si="9"/>
        <v>0</v>
      </c>
      <c r="O12" s="168">
        <f>+SUM(C12:N12)</f>
        <v>0</v>
      </c>
    </row>
    <row r="13" spans="1:15" ht="15" thickBot="1" x14ac:dyDescent="0.4">
      <c r="A13" s="150" t="s">
        <v>112</v>
      </c>
      <c r="B13" s="159">
        <v>6.7000000000000002E-3</v>
      </c>
      <c r="C13" s="170">
        <f>(C10+C7)*$B$13</f>
        <v>0</v>
      </c>
      <c r="D13" s="170">
        <f t="shared" ref="D13:L13" si="10">(D10+D7)*$B$13</f>
        <v>0</v>
      </c>
      <c r="E13" s="170">
        <f t="shared" si="10"/>
        <v>0</v>
      </c>
      <c r="F13" s="170">
        <f t="shared" si="10"/>
        <v>0</v>
      </c>
      <c r="G13" s="170">
        <f t="shared" si="10"/>
        <v>0</v>
      </c>
      <c r="H13" s="170">
        <f t="shared" si="10"/>
        <v>0</v>
      </c>
      <c r="I13" s="170">
        <f t="shared" si="10"/>
        <v>0</v>
      </c>
      <c r="J13" s="170">
        <f t="shared" si="10"/>
        <v>0</v>
      </c>
      <c r="K13" s="170">
        <f t="shared" si="10"/>
        <v>0</v>
      </c>
      <c r="L13" s="170">
        <f t="shared" si="10"/>
        <v>0</v>
      </c>
      <c r="M13" s="170">
        <f t="shared" ref="M13:N13" si="11">(M10+M7)*$B$13</f>
        <v>0</v>
      </c>
      <c r="N13" s="170">
        <f t="shared" si="11"/>
        <v>0</v>
      </c>
      <c r="O13" s="168">
        <f>+SUM(C13:N13)</f>
        <v>0</v>
      </c>
    </row>
    <row r="14" spans="1:15" x14ac:dyDescent="0.35">
      <c r="A14" s="150" t="s">
        <v>25</v>
      </c>
      <c r="B14" s="161"/>
      <c r="C14" s="168">
        <f>+C10+C7+C12+C11+C13</f>
        <v>0</v>
      </c>
      <c r="D14" s="168">
        <f t="shared" ref="D14:L14" si="12">+D10+D7+D12+D11+D13</f>
        <v>0</v>
      </c>
      <c r="E14" s="168">
        <f t="shared" si="12"/>
        <v>0</v>
      </c>
      <c r="F14" s="168">
        <f t="shared" si="12"/>
        <v>0</v>
      </c>
      <c r="G14" s="168">
        <f t="shared" si="12"/>
        <v>0</v>
      </c>
      <c r="H14" s="168">
        <f t="shared" si="12"/>
        <v>0</v>
      </c>
      <c r="I14" s="168">
        <f t="shared" si="12"/>
        <v>0</v>
      </c>
      <c r="J14" s="168">
        <f t="shared" si="12"/>
        <v>0</v>
      </c>
      <c r="K14" s="168">
        <f t="shared" si="12"/>
        <v>0</v>
      </c>
      <c r="L14" s="168">
        <f t="shared" si="12"/>
        <v>0</v>
      </c>
      <c r="M14" s="168">
        <f t="shared" ref="M14:N14" si="13">+M10+M7+M12+M11+M13</f>
        <v>0</v>
      </c>
      <c r="N14" s="168">
        <f t="shared" si="13"/>
        <v>0</v>
      </c>
      <c r="O14" s="168">
        <f>+O10+O7+O12+O11+O13</f>
        <v>0</v>
      </c>
    </row>
    <row r="15" spans="1:15" x14ac:dyDescent="0.35">
      <c r="A15" s="151" t="s">
        <v>17</v>
      </c>
      <c r="B15" s="160">
        <v>4</v>
      </c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80">
        <f>SUM(C15:N15)</f>
        <v>0</v>
      </c>
    </row>
    <row r="16" spans="1:15" x14ac:dyDescent="0.35">
      <c r="A16" s="151" t="s">
        <v>18</v>
      </c>
      <c r="B16" s="160">
        <v>4</v>
      </c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80">
        <f>SUM(C16:N16)</f>
        <v>0</v>
      </c>
    </row>
    <row r="17" spans="1:15" x14ac:dyDescent="0.35">
      <c r="A17" s="151" t="s">
        <v>19</v>
      </c>
      <c r="B17" s="160">
        <v>4</v>
      </c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80">
        <f>SUM(C17:N17)</f>
        <v>0</v>
      </c>
    </row>
    <row r="18" spans="1:15" x14ac:dyDescent="0.35">
      <c r="A18" s="150" t="s">
        <v>20</v>
      </c>
      <c r="B18" s="161"/>
      <c r="C18" s="180">
        <f>SUM(C15:C17)</f>
        <v>0</v>
      </c>
      <c r="D18" s="180">
        <f t="shared" ref="D18:O18" si="14">SUM(D15:D17)</f>
        <v>0</v>
      </c>
      <c r="E18" s="180">
        <f t="shared" si="14"/>
        <v>0</v>
      </c>
      <c r="F18" s="180">
        <f t="shared" si="14"/>
        <v>0</v>
      </c>
      <c r="G18" s="180">
        <f t="shared" si="14"/>
        <v>0</v>
      </c>
      <c r="H18" s="180">
        <f t="shared" si="14"/>
        <v>0</v>
      </c>
      <c r="I18" s="180">
        <f t="shared" si="14"/>
        <v>0</v>
      </c>
      <c r="J18" s="180">
        <f t="shared" si="14"/>
        <v>0</v>
      </c>
      <c r="K18" s="180">
        <f t="shared" ref="K18" si="15">SUM(K15:K17)</f>
        <v>0</v>
      </c>
      <c r="L18" s="180">
        <f t="shared" si="14"/>
        <v>0</v>
      </c>
      <c r="M18" s="180">
        <f t="shared" ref="M18:N18" si="16">SUM(M15:M17)</f>
        <v>0</v>
      </c>
      <c r="N18" s="180">
        <f t="shared" si="16"/>
        <v>0</v>
      </c>
      <c r="O18" s="180">
        <f t="shared" si="14"/>
        <v>0</v>
      </c>
    </row>
    <row r="19" spans="1:15" x14ac:dyDescent="0.35">
      <c r="A19" s="151" t="s">
        <v>21</v>
      </c>
      <c r="B19" s="160">
        <v>5</v>
      </c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80">
        <f>SUM(C19:N19)</f>
        <v>0</v>
      </c>
    </row>
    <row r="20" spans="1:15" x14ac:dyDescent="0.35">
      <c r="A20" s="151" t="s">
        <v>22</v>
      </c>
      <c r="B20" s="160">
        <v>5</v>
      </c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80">
        <f>SUM(C20:N20)</f>
        <v>0</v>
      </c>
    </row>
    <row r="21" spans="1:15" x14ac:dyDescent="0.35">
      <c r="A21" s="150" t="s">
        <v>23</v>
      </c>
      <c r="B21" s="161"/>
      <c r="C21" s="180">
        <f>SUM(C19:C20)</f>
        <v>0</v>
      </c>
      <c r="D21" s="180">
        <f t="shared" ref="D21:L21" si="17">SUM(D19:D20)</f>
        <v>0</v>
      </c>
      <c r="E21" s="180">
        <f t="shared" si="17"/>
        <v>0</v>
      </c>
      <c r="F21" s="180">
        <f t="shared" si="17"/>
        <v>0</v>
      </c>
      <c r="G21" s="180">
        <f t="shared" si="17"/>
        <v>0</v>
      </c>
      <c r="H21" s="180">
        <f t="shared" si="17"/>
        <v>0</v>
      </c>
      <c r="I21" s="180">
        <f t="shared" si="17"/>
        <v>0</v>
      </c>
      <c r="J21" s="180">
        <f t="shared" si="17"/>
        <v>0</v>
      </c>
      <c r="K21" s="180">
        <f t="shared" ref="K21" si="18">SUM(K19:K20)</f>
        <v>0</v>
      </c>
      <c r="L21" s="180">
        <f t="shared" si="17"/>
        <v>0</v>
      </c>
      <c r="M21" s="180">
        <f t="shared" ref="M21:N21" si="19">SUM(M19:M20)</f>
        <v>0</v>
      </c>
      <c r="N21" s="180">
        <f t="shared" si="19"/>
        <v>0</v>
      </c>
      <c r="O21" s="180">
        <f>SUM(O19:O20)</f>
        <v>0</v>
      </c>
    </row>
    <row r="22" spans="1:15" x14ac:dyDescent="0.35">
      <c r="A22" s="151" t="s">
        <v>24</v>
      </c>
      <c r="B22" s="160">
        <v>6</v>
      </c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80">
        <f>SUM(C22:N22)</f>
        <v>0</v>
      </c>
    </row>
    <row r="23" spans="1:15" x14ac:dyDescent="0.35">
      <c r="A23" s="151" t="s">
        <v>54</v>
      </c>
      <c r="B23" s="160">
        <v>8</v>
      </c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80">
        <f>SUM(C23:N23)</f>
        <v>0</v>
      </c>
    </row>
    <row r="24" spans="1:15" x14ac:dyDescent="0.35">
      <c r="A24" s="150" t="s">
        <v>40</v>
      </c>
      <c r="B24" s="161"/>
      <c r="C24" s="181">
        <f>+C18+C21+C22+C23</f>
        <v>0</v>
      </c>
      <c r="D24" s="181">
        <f t="shared" ref="D24:O24" si="20">+D18+D21+D22+D23</f>
        <v>0</v>
      </c>
      <c r="E24" s="181">
        <f t="shared" si="20"/>
        <v>0</v>
      </c>
      <c r="F24" s="181">
        <f t="shared" si="20"/>
        <v>0</v>
      </c>
      <c r="G24" s="181">
        <f t="shared" si="20"/>
        <v>0</v>
      </c>
      <c r="H24" s="181">
        <f t="shared" si="20"/>
        <v>0</v>
      </c>
      <c r="I24" s="181">
        <f t="shared" si="20"/>
        <v>0</v>
      </c>
      <c r="J24" s="181">
        <f t="shared" si="20"/>
        <v>0</v>
      </c>
      <c r="K24" s="181">
        <f t="shared" si="20"/>
        <v>0</v>
      </c>
      <c r="L24" s="181">
        <f t="shared" si="20"/>
        <v>0</v>
      </c>
      <c r="M24" s="181">
        <f t="shared" ref="M24:N24" si="21">+M18+M21+M22+M23</f>
        <v>0</v>
      </c>
      <c r="N24" s="181">
        <f t="shared" si="21"/>
        <v>0</v>
      </c>
      <c r="O24" s="181">
        <f t="shared" si="20"/>
        <v>0</v>
      </c>
    </row>
    <row r="25" spans="1:15" x14ac:dyDescent="0.35">
      <c r="A25" s="150" t="s">
        <v>41</v>
      </c>
      <c r="B25" s="161"/>
      <c r="C25" s="181">
        <f>+C24+C14</f>
        <v>0</v>
      </c>
      <c r="D25" s="181">
        <f t="shared" ref="D25:O25" si="22">+D24+D14</f>
        <v>0</v>
      </c>
      <c r="E25" s="181">
        <f t="shared" si="22"/>
        <v>0</v>
      </c>
      <c r="F25" s="181">
        <f t="shared" si="22"/>
        <v>0</v>
      </c>
      <c r="G25" s="181">
        <f t="shared" si="22"/>
        <v>0</v>
      </c>
      <c r="H25" s="181">
        <f t="shared" si="22"/>
        <v>0</v>
      </c>
      <c r="I25" s="181">
        <f t="shared" si="22"/>
        <v>0</v>
      </c>
      <c r="J25" s="181">
        <f t="shared" si="22"/>
        <v>0</v>
      </c>
      <c r="K25" s="181">
        <f t="shared" si="22"/>
        <v>0</v>
      </c>
      <c r="L25" s="181">
        <f t="shared" si="22"/>
        <v>0</v>
      </c>
      <c r="M25" s="181">
        <f t="shared" ref="M25:N25" si="23">+M24+M14</f>
        <v>0</v>
      </c>
      <c r="N25" s="181">
        <f t="shared" si="23"/>
        <v>0</v>
      </c>
      <c r="O25" s="181">
        <f t="shared" si="22"/>
        <v>0</v>
      </c>
    </row>
    <row r="26" spans="1:15" x14ac:dyDescent="0.35">
      <c r="B26" s="161"/>
    </row>
    <row r="27" spans="1:15" x14ac:dyDescent="0.35">
      <c r="A27" s="157" t="s">
        <v>26</v>
      </c>
      <c r="B27" s="162">
        <v>9</v>
      </c>
      <c r="C27" s="158" t="s">
        <v>35</v>
      </c>
      <c r="D27" s="158" t="s">
        <v>36</v>
      </c>
    </row>
    <row r="28" spans="1:15" x14ac:dyDescent="0.35">
      <c r="A28" s="155" t="s">
        <v>43</v>
      </c>
      <c r="B28" s="162"/>
      <c r="C28" s="174">
        <f>+O5</f>
        <v>0</v>
      </c>
      <c r="D28" s="148" t="e">
        <f>+C28/$C$30</f>
        <v>#DIV/0!</v>
      </c>
    </row>
    <row r="29" spans="1:15" x14ac:dyDescent="0.35">
      <c r="A29" s="155" t="s">
        <v>44</v>
      </c>
      <c r="B29" s="162"/>
      <c r="C29" s="175">
        <f>+O8</f>
        <v>0</v>
      </c>
      <c r="D29" s="148" t="e">
        <f>+C29/$C$30</f>
        <v>#DIV/0!</v>
      </c>
    </row>
    <row r="30" spans="1:15" x14ac:dyDescent="0.35">
      <c r="A30" s="155" t="s">
        <v>42</v>
      </c>
      <c r="B30" s="162"/>
      <c r="C30" s="174">
        <f>+C28+C29</f>
        <v>0</v>
      </c>
      <c r="D30" s="147"/>
    </row>
    <row r="31" spans="1:15" x14ac:dyDescent="0.35">
      <c r="A31" s="155"/>
      <c r="B31" s="162"/>
      <c r="C31" s="176"/>
      <c r="D31" s="147"/>
    </row>
    <row r="32" spans="1:15" x14ac:dyDescent="0.35">
      <c r="A32" s="155" t="s">
        <v>45</v>
      </c>
      <c r="B32" s="162"/>
      <c r="C32" s="177">
        <f>+O7</f>
        <v>0</v>
      </c>
      <c r="D32" s="148" t="e">
        <f>+C32/$C$36</f>
        <v>#DIV/0!</v>
      </c>
    </row>
    <row r="33" spans="1:4" x14ac:dyDescent="0.35">
      <c r="A33" s="155" t="s">
        <v>46</v>
      </c>
      <c r="B33" s="162"/>
      <c r="C33" s="177">
        <f>+O10</f>
        <v>0</v>
      </c>
      <c r="D33" s="148" t="e">
        <f>+C33/$C$36</f>
        <v>#DIV/0!</v>
      </c>
    </row>
    <row r="34" spans="1:4" x14ac:dyDescent="0.35">
      <c r="A34" s="155" t="s">
        <v>190</v>
      </c>
      <c r="B34" s="162"/>
      <c r="C34" s="177">
        <f>O11+O12+O13</f>
        <v>0</v>
      </c>
      <c r="D34" s="148" t="e">
        <f>+C34/$C$36</f>
        <v>#DIV/0!</v>
      </c>
    </row>
    <row r="35" spans="1:4" x14ac:dyDescent="0.35">
      <c r="A35" s="155"/>
      <c r="B35" s="162"/>
      <c r="C35" s="176"/>
      <c r="D35" s="147"/>
    </row>
    <row r="36" spans="1:4" x14ac:dyDescent="0.35">
      <c r="A36" s="171" t="str">
        <f>+A14</f>
        <v>TOTAL WAGES</v>
      </c>
      <c r="B36" s="163"/>
      <c r="C36" s="178">
        <f>+O14</f>
        <v>0</v>
      </c>
      <c r="D36" s="149" t="e">
        <f>+C36/$C$42</f>
        <v>#DIV/0!</v>
      </c>
    </row>
    <row r="37" spans="1:4" x14ac:dyDescent="0.35">
      <c r="A37" s="166" t="str">
        <f>+A18</f>
        <v>Inventory Total</v>
      </c>
      <c r="B37" s="162"/>
      <c r="C37" s="182">
        <f>+O18</f>
        <v>0</v>
      </c>
      <c r="D37" s="148" t="e">
        <f t="shared" ref="D37:D39" si="24">+C37/$C$42</f>
        <v>#DIV/0!</v>
      </c>
    </row>
    <row r="38" spans="1:4" x14ac:dyDescent="0.35">
      <c r="A38" s="166" t="str">
        <f>+A21</f>
        <v>Services Total</v>
      </c>
      <c r="B38" s="162"/>
      <c r="C38" s="182">
        <f>+O21</f>
        <v>0</v>
      </c>
      <c r="D38" s="148" t="e">
        <f t="shared" si="24"/>
        <v>#DIV/0!</v>
      </c>
    </row>
    <row r="39" spans="1:4" x14ac:dyDescent="0.35">
      <c r="A39" s="166" t="str">
        <f>+A22</f>
        <v>Programme Management</v>
      </c>
      <c r="B39" s="164"/>
      <c r="C39" s="182">
        <f>+O22</f>
        <v>0</v>
      </c>
      <c r="D39" s="148" t="e">
        <f t="shared" si="24"/>
        <v>#DIV/0!</v>
      </c>
    </row>
    <row r="40" spans="1:4" x14ac:dyDescent="0.35">
      <c r="A40" s="166" t="str">
        <f>A23</f>
        <v>Monitoring &amp; Evaluation</v>
      </c>
      <c r="B40" s="164"/>
      <c r="C40" s="182">
        <f>O23</f>
        <v>0</v>
      </c>
      <c r="D40" s="148" t="e">
        <f>+C40/$C$42</f>
        <v>#DIV/0!</v>
      </c>
    </row>
    <row r="41" spans="1:4" x14ac:dyDescent="0.35">
      <c r="A41" s="171" t="str">
        <f>+A24</f>
        <v>TOTAL NON-WAGE COSTS</v>
      </c>
      <c r="B41" s="165"/>
      <c r="C41" s="178">
        <f>+O24</f>
        <v>0</v>
      </c>
      <c r="D41" s="149" t="e">
        <f>+C41/$C$42</f>
        <v>#DIV/0!</v>
      </c>
    </row>
    <row r="42" spans="1:4" x14ac:dyDescent="0.35">
      <c r="A42" s="171" t="str">
        <f>+A25</f>
        <v>TOTAL PROJECT COST</v>
      </c>
      <c r="B42" s="165"/>
      <c r="C42" s="178">
        <f>+O25</f>
        <v>0</v>
      </c>
      <c r="D42" s="155"/>
    </row>
    <row r="43" spans="1:4" x14ac:dyDescent="0.35">
      <c r="B43" s="161"/>
    </row>
  </sheetData>
  <mergeCells count="2">
    <mergeCell ref="C1:O1"/>
    <mergeCell ref="C2:O2"/>
  </mergeCells>
  <phoneticPr fontId="4" type="noConversion"/>
  <conditionalFormatting sqref="D29">
    <cfRule type="cellIs" dxfId="2" priority="3" operator="greaterThan">
      <formula>0.1</formula>
    </cfRule>
  </conditionalFormatting>
  <conditionalFormatting sqref="D33:D34">
    <cfRule type="cellIs" dxfId="1" priority="1" operator="greaterThan">
      <formula>0.165</formula>
    </cfRule>
  </conditionalFormatting>
  <conditionalFormatting sqref="D41">
    <cfRule type="cellIs" dxfId="0" priority="2" operator="greaterThan">
      <formula>0.2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1C7D2-F78A-4253-9F14-17C1531AE7AF}">
  <dimension ref="A1:M30"/>
  <sheetViews>
    <sheetView topLeftCell="A9" workbookViewId="0">
      <selection activeCell="C28" sqref="C28"/>
    </sheetView>
  </sheetViews>
  <sheetFormatPr defaultColWidth="9.08984375" defaultRowHeight="14.5" x14ac:dyDescent="0.35"/>
  <cols>
    <col min="1" max="1" width="36" style="1" bestFit="1" customWidth="1"/>
    <col min="2" max="2" width="16.54296875" style="1" customWidth="1"/>
    <col min="3" max="3" width="17.81640625" style="1" bestFit="1" customWidth="1"/>
    <col min="4" max="4" width="26.54296875" style="1" customWidth="1"/>
    <col min="5" max="5" width="25.81640625" style="1" customWidth="1"/>
    <col min="6" max="6" width="11.453125" style="1" bestFit="1" customWidth="1"/>
    <col min="7" max="7" width="14.1796875" style="11" bestFit="1" customWidth="1"/>
    <col min="8" max="8" width="13.1796875" style="1" bestFit="1" customWidth="1"/>
    <col min="9" max="9" width="11.54296875" style="1" bestFit="1" customWidth="1"/>
    <col min="10" max="10" width="13.90625" style="1" customWidth="1"/>
    <col min="11" max="16384" width="9.08984375" style="1"/>
  </cols>
  <sheetData>
    <row r="1" spans="1:8" x14ac:dyDescent="0.35">
      <c r="A1" s="2" t="s">
        <v>86</v>
      </c>
    </row>
    <row r="2" spans="1:8" x14ac:dyDescent="0.35">
      <c r="A2" s="1" t="s">
        <v>87</v>
      </c>
    </row>
    <row r="3" spans="1:8" x14ac:dyDescent="0.35">
      <c r="A3" s="1" t="s">
        <v>88</v>
      </c>
    </row>
    <row r="5" spans="1:8" x14ac:dyDescent="0.35">
      <c r="A5" s="31" t="s">
        <v>105</v>
      </c>
      <c r="B5" s="19"/>
      <c r="C5" s="19"/>
      <c r="D5" s="19"/>
      <c r="E5" s="19"/>
    </row>
    <row r="6" spans="1:8" x14ac:dyDescent="0.35">
      <c r="A6" s="16" t="s">
        <v>57</v>
      </c>
      <c r="B6" s="19"/>
      <c r="C6" s="19"/>
      <c r="D6" s="19"/>
      <c r="E6" s="19"/>
    </row>
    <row r="7" spans="1:8" x14ac:dyDescent="0.35">
      <c r="A7" s="20" t="s">
        <v>58</v>
      </c>
      <c r="B7" s="21" t="s">
        <v>59</v>
      </c>
      <c r="C7" s="184" t="s">
        <v>60</v>
      </c>
      <c r="D7" s="185"/>
      <c r="E7" s="186"/>
      <c r="F7" s="3"/>
    </row>
    <row r="8" spans="1:8" x14ac:dyDescent="0.35">
      <c r="A8" s="22" t="s">
        <v>61</v>
      </c>
      <c r="B8" s="23" t="s">
        <v>62</v>
      </c>
      <c r="C8" s="23" t="s">
        <v>63</v>
      </c>
      <c r="D8" s="23" t="s">
        <v>64</v>
      </c>
      <c r="E8" s="23" t="s">
        <v>65</v>
      </c>
      <c r="F8" s="11"/>
    </row>
    <row r="9" spans="1:8" x14ac:dyDescent="0.35">
      <c r="A9" s="22" t="s">
        <v>66</v>
      </c>
      <c r="B9" s="23" t="s">
        <v>67</v>
      </c>
      <c r="C9" s="23" t="s">
        <v>68</v>
      </c>
      <c r="D9" s="23" t="s">
        <v>69</v>
      </c>
      <c r="E9" s="23" t="s">
        <v>70</v>
      </c>
      <c r="F9" s="11"/>
    </row>
    <row r="10" spans="1:8" x14ac:dyDescent="0.35">
      <c r="A10" s="22" t="s">
        <v>71</v>
      </c>
      <c r="B10" s="24" t="s">
        <v>72</v>
      </c>
      <c r="C10" s="23" t="s">
        <v>73</v>
      </c>
      <c r="D10" s="23" t="s">
        <v>74</v>
      </c>
      <c r="E10" s="24" t="s">
        <v>72</v>
      </c>
      <c r="F10" s="3" t="s">
        <v>14</v>
      </c>
      <c r="G10" s="1"/>
    </row>
    <row r="11" spans="1:8" x14ac:dyDescent="0.35">
      <c r="A11" s="22" t="s">
        <v>82</v>
      </c>
      <c r="B11" s="23">
        <v>200</v>
      </c>
      <c r="C11" s="23">
        <v>200</v>
      </c>
      <c r="D11" s="23">
        <v>100</v>
      </c>
      <c r="E11" s="23">
        <v>500</v>
      </c>
      <c r="F11" s="18">
        <f>SUM(B11:E11)</f>
        <v>1000</v>
      </c>
      <c r="G11" s="12" t="s">
        <v>85</v>
      </c>
    </row>
    <row r="12" spans="1:8" x14ac:dyDescent="0.35">
      <c r="A12" s="25" t="s">
        <v>75</v>
      </c>
      <c r="B12" s="26">
        <v>2400000</v>
      </c>
      <c r="C12" s="26">
        <v>2000000</v>
      </c>
      <c r="D12" s="26">
        <v>1600000</v>
      </c>
      <c r="E12" s="26">
        <f>+$E$16*E11/$F$11</f>
        <v>6000000</v>
      </c>
      <c r="F12" s="17">
        <f>SUM(B12:E12)</f>
        <v>12000000</v>
      </c>
      <c r="G12" s="12" t="s">
        <v>84</v>
      </c>
    </row>
    <row r="13" spans="1:8" x14ac:dyDescent="0.35">
      <c r="A13" s="16"/>
      <c r="B13" s="27"/>
      <c r="C13" s="27"/>
      <c r="D13" s="27"/>
      <c r="E13" s="27"/>
      <c r="F13" s="15"/>
      <c r="G13" s="13"/>
      <c r="H13" s="12"/>
    </row>
    <row r="14" spans="1:8" x14ac:dyDescent="0.35">
      <c r="A14" s="16" t="s">
        <v>76</v>
      </c>
      <c r="B14" s="19"/>
      <c r="C14" s="19"/>
      <c r="D14" s="19"/>
      <c r="E14" s="19"/>
    </row>
    <row r="15" spans="1:8" x14ac:dyDescent="0.35">
      <c r="A15" s="20" t="s">
        <v>77</v>
      </c>
      <c r="B15" s="28" t="s">
        <v>78</v>
      </c>
      <c r="C15" s="29" t="s">
        <v>79</v>
      </c>
      <c r="D15" s="29" t="s">
        <v>80</v>
      </c>
      <c r="E15" s="29" t="s">
        <v>14</v>
      </c>
      <c r="F15" s="3"/>
    </row>
    <row r="16" spans="1:8" x14ac:dyDescent="0.35">
      <c r="A16" s="25" t="s">
        <v>81</v>
      </c>
      <c r="B16" s="36">
        <v>3000000</v>
      </c>
      <c r="C16" s="36">
        <v>7000000</v>
      </c>
      <c r="D16" s="36">
        <v>2000000</v>
      </c>
      <c r="E16" s="37">
        <f>SUM(B16:D16)</f>
        <v>12000000</v>
      </c>
      <c r="F16" s="14"/>
    </row>
    <row r="17" spans="1:13" x14ac:dyDescent="0.35">
      <c r="G17" s="1"/>
    </row>
    <row r="18" spans="1:13" x14ac:dyDescent="0.35">
      <c r="A18" s="31" t="s">
        <v>106</v>
      </c>
      <c r="G18" s="1"/>
    </row>
    <row r="19" spans="1:13" x14ac:dyDescent="0.35">
      <c r="A19" s="16" t="s">
        <v>57</v>
      </c>
      <c r="G19" s="1"/>
    </row>
    <row r="20" spans="1:13" x14ac:dyDescent="0.35">
      <c r="A20" s="20" t="s">
        <v>58</v>
      </c>
      <c r="B20" s="29" t="s">
        <v>59</v>
      </c>
      <c r="C20" s="29" t="s">
        <v>89</v>
      </c>
      <c r="D20" s="29" t="s">
        <v>90</v>
      </c>
      <c r="E20" s="29" t="s">
        <v>91</v>
      </c>
      <c r="F20" s="29" t="s">
        <v>92</v>
      </c>
      <c r="G20" s="29" t="s">
        <v>60</v>
      </c>
      <c r="H20" s="29" t="s">
        <v>93</v>
      </c>
      <c r="I20" s="29" t="s">
        <v>94</v>
      </c>
      <c r="J20" s="29" t="s">
        <v>95</v>
      </c>
    </row>
    <row r="21" spans="1:13" x14ac:dyDescent="0.35">
      <c r="A21" s="22" t="s">
        <v>61</v>
      </c>
      <c r="B21" s="32"/>
      <c r="C21" s="32"/>
      <c r="D21" s="32"/>
      <c r="E21" s="32"/>
      <c r="F21" s="32"/>
      <c r="G21" s="33"/>
      <c r="H21" s="32"/>
      <c r="I21" s="32"/>
      <c r="J21" s="32"/>
    </row>
    <row r="22" spans="1:13" x14ac:dyDescent="0.35">
      <c r="A22" s="22" t="s">
        <v>66</v>
      </c>
      <c r="B22" s="32"/>
      <c r="C22" s="32"/>
      <c r="D22" s="32"/>
      <c r="E22" s="32"/>
      <c r="F22" s="32"/>
      <c r="G22" s="33"/>
      <c r="H22" s="32"/>
      <c r="I22" s="32"/>
      <c r="J22" s="32"/>
    </row>
    <row r="23" spans="1:13" x14ac:dyDescent="0.35">
      <c r="A23" s="22" t="s">
        <v>71</v>
      </c>
      <c r="B23" s="32"/>
      <c r="C23" s="32"/>
      <c r="D23" s="32"/>
      <c r="E23" s="32"/>
      <c r="F23" s="32"/>
      <c r="G23" s="33"/>
      <c r="H23" s="32"/>
      <c r="I23" s="32"/>
      <c r="J23" s="32"/>
    </row>
    <row r="24" spans="1:13" x14ac:dyDescent="0.35">
      <c r="A24" s="22" t="s">
        <v>82</v>
      </c>
      <c r="B24" s="32"/>
      <c r="C24" s="32"/>
      <c r="D24" s="32"/>
      <c r="E24" s="32"/>
      <c r="F24" s="32"/>
      <c r="G24" s="33"/>
      <c r="H24" s="32"/>
      <c r="I24" s="32"/>
      <c r="J24" s="32"/>
    </row>
    <row r="25" spans="1:13" x14ac:dyDescent="0.35">
      <c r="A25" s="25" t="s">
        <v>75</v>
      </c>
      <c r="B25" s="34"/>
      <c r="C25" s="34"/>
      <c r="D25" s="34"/>
      <c r="E25" s="34"/>
      <c r="F25" s="34"/>
      <c r="G25" s="35"/>
      <c r="H25" s="34"/>
      <c r="I25" s="34"/>
      <c r="J25" s="34"/>
    </row>
    <row r="26" spans="1:13" x14ac:dyDescent="0.35">
      <c r="A26" s="2"/>
    </row>
    <row r="27" spans="1:13" x14ac:dyDescent="0.35">
      <c r="A27" s="16" t="s">
        <v>76</v>
      </c>
    </row>
    <row r="28" spans="1:13" ht="44.75" customHeight="1" x14ac:dyDescent="0.35">
      <c r="A28" s="20" t="s">
        <v>77</v>
      </c>
      <c r="B28" s="30" t="s">
        <v>96</v>
      </c>
      <c r="C28" s="30" t="s">
        <v>97</v>
      </c>
      <c r="D28" s="30" t="s">
        <v>98</v>
      </c>
      <c r="E28" s="30" t="s">
        <v>99</v>
      </c>
      <c r="F28" s="30" t="s">
        <v>100</v>
      </c>
      <c r="G28" s="30" t="s">
        <v>78</v>
      </c>
      <c r="H28" s="30" t="s">
        <v>101</v>
      </c>
      <c r="I28" s="30" t="s">
        <v>102</v>
      </c>
      <c r="J28" s="30" t="s">
        <v>103</v>
      </c>
      <c r="K28" s="30" t="s">
        <v>107</v>
      </c>
      <c r="L28" s="38" t="s">
        <v>104</v>
      </c>
      <c r="M28" s="1" t="s">
        <v>14</v>
      </c>
    </row>
    <row r="29" spans="1:13" x14ac:dyDescent="0.35">
      <c r="A29" s="25" t="s">
        <v>81</v>
      </c>
      <c r="B29" s="32"/>
      <c r="C29" s="32"/>
      <c r="D29" s="32"/>
      <c r="E29" s="32"/>
      <c r="F29" s="32"/>
      <c r="G29" s="33"/>
      <c r="H29" s="32"/>
      <c r="I29" s="32"/>
      <c r="J29" s="32"/>
      <c r="K29" s="32"/>
      <c r="L29" s="32"/>
      <c r="M29" s="32"/>
    </row>
    <row r="30" spans="1:13" x14ac:dyDescent="0.35">
      <c r="A30" s="39" t="s">
        <v>110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</sheetData>
  <mergeCells count="1">
    <mergeCell ref="C7:E7"/>
  </mergeCells>
  <pageMargins left="0.7" right="0.7" top="0.75" bottom="0.75" header="0.3" footer="0.3"/>
  <pageSetup orientation="portrait" horizontalDpi="4294967293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85E12-CBAC-4827-81D6-FA739D5B2F0E}">
  <dimension ref="A1:N44"/>
  <sheetViews>
    <sheetView showGridLines="0" topLeftCell="A19" workbookViewId="0">
      <selection activeCell="C27" sqref="C27:C28"/>
    </sheetView>
  </sheetViews>
  <sheetFormatPr defaultRowHeight="14.5" x14ac:dyDescent="0.35"/>
  <cols>
    <col min="1" max="1" width="3.6328125" customWidth="1"/>
    <col min="2" max="2" width="34.54296875" customWidth="1"/>
    <col min="3" max="3" width="30.6328125" customWidth="1"/>
    <col min="4" max="4" width="10.90625" customWidth="1"/>
    <col min="5" max="5" width="3.81640625" bestFit="1" customWidth="1"/>
    <col min="6" max="7" width="3.26953125" bestFit="1" customWidth="1"/>
    <col min="8" max="8" width="15.08984375" bestFit="1" customWidth="1"/>
    <col min="9" max="9" width="30.90625" customWidth="1"/>
    <col min="10" max="10" width="12.90625" customWidth="1"/>
  </cols>
  <sheetData>
    <row r="1" spans="1:14" x14ac:dyDescent="0.35">
      <c r="A1" s="187" t="s">
        <v>192</v>
      </c>
      <c r="B1" s="188"/>
      <c r="C1" s="188"/>
      <c r="D1" s="188"/>
      <c r="E1" s="188"/>
      <c r="F1" s="188"/>
      <c r="G1" s="188"/>
      <c r="H1" s="188"/>
      <c r="I1" s="188"/>
      <c r="J1" s="189"/>
    </row>
    <row r="2" spans="1:14" x14ac:dyDescent="0.35">
      <c r="A2" s="97"/>
      <c r="B2" s="199" t="s">
        <v>150</v>
      </c>
      <c r="C2" s="199"/>
      <c r="D2" s="199"/>
      <c r="E2" s="199"/>
      <c r="F2" s="199"/>
      <c r="G2" s="199"/>
      <c r="H2" s="199"/>
      <c r="I2" s="199"/>
      <c r="J2" s="200"/>
    </row>
    <row r="3" spans="1:14" ht="15.5" x14ac:dyDescent="0.35">
      <c r="A3" s="97"/>
      <c r="B3" s="197" t="s">
        <v>178</v>
      </c>
      <c r="C3" s="197"/>
      <c r="D3" s="197"/>
      <c r="E3" s="197"/>
      <c r="F3" s="197"/>
      <c r="G3" s="197"/>
      <c r="H3" s="197"/>
      <c r="I3" s="197"/>
      <c r="J3" s="198"/>
    </row>
    <row r="4" spans="1:14" ht="41" customHeight="1" x14ac:dyDescent="0.35">
      <c r="A4" s="97"/>
      <c r="B4" s="201" t="s">
        <v>179</v>
      </c>
      <c r="C4" s="201"/>
      <c r="D4" s="201"/>
      <c r="E4" s="201"/>
      <c r="F4" s="201"/>
      <c r="G4" s="201"/>
      <c r="H4" s="44"/>
      <c r="I4" s="44"/>
      <c r="J4" s="98"/>
      <c r="K4" s="44"/>
      <c r="L4" s="44"/>
      <c r="M4" s="44"/>
      <c r="N4" s="44"/>
    </row>
    <row r="5" spans="1:14" ht="15.5" x14ac:dyDescent="0.35">
      <c r="A5" s="97"/>
      <c r="B5" s="197" t="s">
        <v>180</v>
      </c>
      <c r="C5" s="197"/>
      <c r="D5" s="197"/>
      <c r="E5" s="197"/>
      <c r="F5" s="197"/>
      <c r="G5" s="197"/>
      <c r="H5" s="197"/>
      <c r="I5" s="197"/>
      <c r="J5" s="198"/>
    </row>
    <row r="6" spans="1:14" ht="15.5" x14ac:dyDescent="0.35">
      <c r="A6" s="97"/>
      <c r="B6" s="197" t="s">
        <v>151</v>
      </c>
      <c r="C6" s="197"/>
      <c r="D6" s="197"/>
      <c r="E6" s="197"/>
      <c r="F6" s="197"/>
      <c r="G6" s="197"/>
      <c r="H6" s="197"/>
      <c r="I6" s="197"/>
      <c r="J6" s="198"/>
    </row>
    <row r="7" spans="1:14" x14ac:dyDescent="0.35">
      <c r="A7" s="97"/>
      <c r="J7" s="40"/>
    </row>
    <row r="8" spans="1:14" ht="15" thickBot="1" x14ac:dyDescent="0.4">
      <c r="A8" s="99"/>
      <c r="B8" s="100"/>
      <c r="C8" s="100"/>
      <c r="D8" s="100"/>
      <c r="E8" s="101"/>
      <c r="F8" s="101"/>
      <c r="G8" s="101"/>
      <c r="H8" s="101"/>
      <c r="I8" s="100"/>
      <c r="J8" s="41"/>
    </row>
    <row r="9" spans="1:14" ht="15" customHeight="1" thickBot="1" x14ac:dyDescent="0.4">
      <c r="A9" s="190" t="s">
        <v>154</v>
      </c>
      <c r="B9" s="45" t="s">
        <v>162</v>
      </c>
      <c r="C9" s="190" t="s">
        <v>158</v>
      </c>
      <c r="D9" s="192" t="s">
        <v>161</v>
      </c>
      <c r="E9" s="194" t="s">
        <v>163</v>
      </c>
      <c r="F9" s="195"/>
      <c r="G9" s="195"/>
      <c r="H9" s="196"/>
      <c r="I9" s="190" t="s">
        <v>159</v>
      </c>
      <c r="J9" s="192" t="s">
        <v>128</v>
      </c>
    </row>
    <row r="10" spans="1:14" ht="39.5" thickBot="1" x14ac:dyDescent="0.4">
      <c r="A10" s="191"/>
      <c r="B10" s="45" t="s">
        <v>169</v>
      </c>
      <c r="C10" s="191"/>
      <c r="D10" s="193"/>
      <c r="E10" s="78" t="s">
        <v>155</v>
      </c>
      <c r="F10" s="78" t="s">
        <v>156</v>
      </c>
      <c r="G10" s="78" t="s">
        <v>157</v>
      </c>
      <c r="H10" s="79" t="s">
        <v>160</v>
      </c>
      <c r="I10" s="191"/>
      <c r="J10" s="193"/>
    </row>
    <row r="11" spans="1:14" x14ac:dyDescent="0.35">
      <c r="A11" s="46"/>
      <c r="B11" s="49"/>
      <c r="C11" s="49"/>
      <c r="D11" s="49"/>
      <c r="E11" s="80"/>
      <c r="F11" s="80"/>
      <c r="G11" s="80"/>
      <c r="H11" s="81"/>
      <c r="I11" s="65"/>
      <c r="J11" s="54"/>
    </row>
    <row r="12" spans="1:14" x14ac:dyDescent="0.35">
      <c r="A12" s="47"/>
      <c r="B12" s="50"/>
      <c r="C12" s="50"/>
      <c r="D12" s="50"/>
      <c r="E12" s="82"/>
      <c r="F12" s="82"/>
      <c r="G12" s="82"/>
      <c r="H12" s="83"/>
      <c r="I12" s="66"/>
      <c r="J12" s="55"/>
    </row>
    <row r="13" spans="1:14" x14ac:dyDescent="0.35">
      <c r="A13" s="47"/>
      <c r="B13" s="50"/>
      <c r="C13" s="50"/>
      <c r="D13" s="50"/>
      <c r="E13" s="82"/>
      <c r="F13" s="82"/>
      <c r="G13" s="82"/>
      <c r="H13" s="83"/>
      <c r="I13" s="67"/>
      <c r="J13" s="73"/>
    </row>
    <row r="14" spans="1:14" ht="15" thickBot="1" x14ac:dyDescent="0.4">
      <c r="A14" s="48"/>
      <c r="B14" s="51"/>
      <c r="C14" s="51"/>
      <c r="D14" s="51"/>
      <c r="E14" s="84"/>
      <c r="F14" s="84"/>
      <c r="G14" s="84"/>
      <c r="H14" s="85"/>
      <c r="I14" s="68"/>
      <c r="J14" s="60"/>
    </row>
    <row r="15" spans="1:14" ht="15" thickBot="1" x14ac:dyDescent="0.4">
      <c r="A15" s="190" t="s">
        <v>154</v>
      </c>
      <c r="B15" s="45" t="s">
        <v>164</v>
      </c>
      <c r="C15" s="190" t="s">
        <v>158</v>
      </c>
      <c r="D15" s="192" t="s">
        <v>161</v>
      </c>
      <c r="E15" s="194" t="s">
        <v>163</v>
      </c>
      <c r="F15" s="195"/>
      <c r="G15" s="195"/>
      <c r="H15" s="196"/>
      <c r="I15" s="190" t="s">
        <v>159</v>
      </c>
      <c r="J15" s="192" t="s">
        <v>128</v>
      </c>
    </row>
    <row r="16" spans="1:14" ht="42.5" customHeight="1" thickBot="1" x14ac:dyDescent="0.4">
      <c r="A16" s="191"/>
      <c r="B16" s="45" t="s">
        <v>169</v>
      </c>
      <c r="C16" s="191"/>
      <c r="D16" s="193"/>
      <c r="E16" s="78" t="s">
        <v>155</v>
      </c>
      <c r="F16" s="78" t="s">
        <v>156</v>
      </c>
      <c r="G16" s="78" t="s">
        <v>157</v>
      </c>
      <c r="H16" s="79" t="s">
        <v>160</v>
      </c>
      <c r="I16" s="191"/>
      <c r="J16" s="193"/>
    </row>
    <row r="17" spans="1:10" x14ac:dyDescent="0.35">
      <c r="A17" s="47"/>
      <c r="B17" s="56"/>
      <c r="C17" s="56"/>
      <c r="D17" s="56"/>
      <c r="E17" s="86"/>
      <c r="F17" s="86"/>
      <c r="G17" s="86"/>
      <c r="H17" s="87"/>
      <c r="I17" s="67"/>
      <c r="J17" s="55"/>
    </row>
    <row r="18" spans="1:10" x14ac:dyDescent="0.35">
      <c r="A18" s="47"/>
      <c r="B18" s="56"/>
      <c r="C18" s="56"/>
      <c r="D18" s="56"/>
      <c r="E18" s="86"/>
      <c r="F18" s="86"/>
      <c r="G18" s="86"/>
      <c r="H18" s="87"/>
      <c r="I18" s="67"/>
      <c r="J18" s="55"/>
    </row>
    <row r="19" spans="1:10" x14ac:dyDescent="0.35">
      <c r="A19" s="47"/>
      <c r="B19" s="56"/>
      <c r="C19" s="56"/>
      <c r="D19" s="56"/>
      <c r="E19" s="86"/>
      <c r="F19" s="86"/>
      <c r="G19" s="86"/>
      <c r="H19" s="87"/>
      <c r="I19" s="67"/>
      <c r="J19" s="55"/>
    </row>
    <row r="20" spans="1:10" ht="15" thickBot="1" x14ac:dyDescent="0.4">
      <c r="A20" s="48"/>
      <c r="B20" s="51"/>
      <c r="C20" s="51"/>
      <c r="D20" s="51"/>
      <c r="E20" s="84"/>
      <c r="F20" s="84"/>
      <c r="G20" s="84"/>
      <c r="H20" s="88"/>
      <c r="I20" s="69"/>
      <c r="J20" s="61"/>
    </row>
    <row r="21" spans="1:10" ht="15" thickBot="1" x14ac:dyDescent="0.4">
      <c r="A21" s="190" t="s">
        <v>154</v>
      </c>
      <c r="B21" s="45" t="s">
        <v>165</v>
      </c>
      <c r="C21" s="190" t="s">
        <v>158</v>
      </c>
      <c r="D21" s="192" t="s">
        <v>161</v>
      </c>
      <c r="E21" s="194" t="s">
        <v>163</v>
      </c>
      <c r="F21" s="195"/>
      <c r="G21" s="195"/>
      <c r="H21" s="196"/>
      <c r="I21" s="190" t="s">
        <v>159</v>
      </c>
      <c r="J21" s="192" t="s">
        <v>128</v>
      </c>
    </row>
    <row r="22" spans="1:10" ht="39.5" thickBot="1" x14ac:dyDescent="0.4">
      <c r="A22" s="191"/>
      <c r="B22" s="45" t="s">
        <v>169</v>
      </c>
      <c r="C22" s="191"/>
      <c r="D22" s="193"/>
      <c r="E22" s="78" t="s">
        <v>155</v>
      </c>
      <c r="F22" s="78" t="s">
        <v>156</v>
      </c>
      <c r="G22" s="78" t="s">
        <v>157</v>
      </c>
      <c r="H22" s="79" t="s">
        <v>160</v>
      </c>
      <c r="I22" s="191"/>
      <c r="J22" s="193"/>
    </row>
    <row r="23" spans="1:10" x14ac:dyDescent="0.35">
      <c r="A23" s="47"/>
      <c r="B23" s="50"/>
      <c r="C23" s="50"/>
      <c r="D23" s="50"/>
      <c r="E23" s="82"/>
      <c r="F23" s="82"/>
      <c r="G23" s="82"/>
      <c r="H23" s="83"/>
      <c r="I23" s="70"/>
      <c r="J23" s="73"/>
    </row>
    <row r="24" spans="1:10" x14ac:dyDescent="0.35">
      <c r="A24" s="47"/>
      <c r="B24" s="50"/>
      <c r="C24" s="50"/>
      <c r="D24" s="50"/>
      <c r="E24" s="82"/>
      <c r="F24" s="82"/>
      <c r="G24" s="82"/>
      <c r="H24" s="83"/>
      <c r="I24" s="70"/>
      <c r="J24" s="73"/>
    </row>
    <row r="25" spans="1:10" x14ac:dyDescent="0.35">
      <c r="A25" s="47"/>
      <c r="B25" s="50"/>
      <c r="C25" s="50"/>
      <c r="D25" s="50"/>
      <c r="E25" s="82"/>
      <c r="F25" s="82"/>
      <c r="G25" s="82"/>
      <c r="H25" s="83"/>
      <c r="I25" s="70"/>
      <c r="J25" s="73"/>
    </row>
    <row r="26" spans="1:10" ht="15" thickBot="1" x14ac:dyDescent="0.4">
      <c r="A26" s="48"/>
      <c r="B26" s="57"/>
      <c r="C26" s="57"/>
      <c r="D26" s="57"/>
      <c r="E26" s="89"/>
      <c r="F26" s="89"/>
      <c r="G26" s="89"/>
      <c r="H26" s="90"/>
      <c r="I26" s="69"/>
      <c r="J26" s="74"/>
    </row>
    <row r="27" spans="1:10" ht="15" thickBot="1" x14ac:dyDescent="0.4">
      <c r="A27" s="190" t="s">
        <v>154</v>
      </c>
      <c r="B27" s="45" t="s">
        <v>166</v>
      </c>
      <c r="C27" s="190" t="s">
        <v>158</v>
      </c>
      <c r="D27" s="192" t="s">
        <v>161</v>
      </c>
      <c r="E27" s="194" t="s">
        <v>163</v>
      </c>
      <c r="F27" s="195"/>
      <c r="G27" s="195"/>
      <c r="H27" s="196"/>
      <c r="I27" s="190" t="s">
        <v>159</v>
      </c>
      <c r="J27" s="192" t="s">
        <v>128</v>
      </c>
    </row>
    <row r="28" spans="1:10" ht="39.5" thickBot="1" x14ac:dyDescent="0.4">
      <c r="A28" s="191"/>
      <c r="B28" s="45" t="s">
        <v>170</v>
      </c>
      <c r="C28" s="191"/>
      <c r="D28" s="193"/>
      <c r="E28" s="78" t="s">
        <v>155</v>
      </c>
      <c r="F28" s="78" t="s">
        <v>156</v>
      </c>
      <c r="G28" s="78" t="s">
        <v>157</v>
      </c>
      <c r="H28" s="79" t="s">
        <v>160</v>
      </c>
      <c r="I28" s="191"/>
      <c r="J28" s="193"/>
    </row>
    <row r="29" spans="1:10" ht="14" customHeight="1" x14ac:dyDescent="0.35">
      <c r="A29" s="47"/>
      <c r="B29" s="58"/>
      <c r="C29" s="58"/>
      <c r="D29" s="58"/>
      <c r="E29" s="91"/>
      <c r="F29" s="91"/>
      <c r="G29" s="91"/>
      <c r="H29" s="83"/>
      <c r="I29" s="66"/>
      <c r="J29" s="55"/>
    </row>
    <row r="30" spans="1:10" ht="14" customHeight="1" x14ac:dyDescent="0.35">
      <c r="A30" s="47"/>
      <c r="B30" s="58"/>
      <c r="C30" s="58"/>
      <c r="D30" s="58"/>
      <c r="E30" s="91"/>
      <c r="F30" s="91"/>
      <c r="G30" s="91"/>
      <c r="H30" s="83"/>
      <c r="I30" s="66"/>
      <c r="J30" s="55"/>
    </row>
    <row r="31" spans="1:10" ht="14" customHeight="1" x14ac:dyDescent="0.35">
      <c r="A31" s="47"/>
      <c r="B31" s="58"/>
      <c r="C31" s="58"/>
      <c r="D31" s="58"/>
      <c r="E31" s="91"/>
      <c r="F31" s="91"/>
      <c r="G31" s="91"/>
      <c r="H31" s="83"/>
      <c r="I31" s="67"/>
      <c r="J31" s="73"/>
    </row>
    <row r="32" spans="1:10" ht="14" customHeight="1" thickBot="1" x14ac:dyDescent="0.4">
      <c r="A32" s="48"/>
      <c r="B32" s="59"/>
      <c r="C32" s="59"/>
      <c r="D32" s="59"/>
      <c r="E32" s="92"/>
      <c r="F32" s="92"/>
      <c r="G32" s="92"/>
      <c r="H32" s="93"/>
      <c r="I32" s="71"/>
      <c r="J32" s="61"/>
    </row>
    <row r="33" spans="1:10" ht="15" thickBot="1" x14ac:dyDescent="0.4">
      <c r="A33" s="190" t="s">
        <v>154</v>
      </c>
      <c r="B33" s="45" t="s">
        <v>167</v>
      </c>
      <c r="C33" s="190" t="s">
        <v>158</v>
      </c>
      <c r="D33" s="192" t="s">
        <v>161</v>
      </c>
      <c r="E33" s="194" t="s">
        <v>163</v>
      </c>
      <c r="F33" s="195"/>
      <c r="G33" s="195"/>
      <c r="H33" s="196"/>
      <c r="I33" s="190" t="s">
        <v>159</v>
      </c>
      <c r="J33" s="192" t="s">
        <v>128</v>
      </c>
    </row>
    <row r="34" spans="1:10" ht="39.5" thickBot="1" x14ac:dyDescent="0.4">
      <c r="A34" s="191"/>
      <c r="B34" s="45" t="s">
        <v>169</v>
      </c>
      <c r="C34" s="191"/>
      <c r="D34" s="193"/>
      <c r="E34" s="78" t="s">
        <v>155</v>
      </c>
      <c r="F34" s="78" t="s">
        <v>156</v>
      </c>
      <c r="G34" s="78" t="s">
        <v>157</v>
      </c>
      <c r="H34" s="79" t="s">
        <v>160</v>
      </c>
      <c r="I34" s="191"/>
      <c r="J34" s="193"/>
    </row>
    <row r="35" spans="1:10" x14ac:dyDescent="0.35">
      <c r="A35" s="47"/>
      <c r="B35" s="50"/>
      <c r="C35" s="50"/>
      <c r="D35" s="50"/>
      <c r="E35" s="82"/>
      <c r="F35" s="82"/>
      <c r="G35" s="82"/>
      <c r="H35" s="83"/>
      <c r="I35" s="70"/>
      <c r="J35" s="73"/>
    </row>
    <row r="36" spans="1:10" x14ac:dyDescent="0.35">
      <c r="A36" s="47"/>
      <c r="B36" s="50"/>
      <c r="C36" s="50"/>
      <c r="D36" s="50"/>
      <c r="E36" s="82"/>
      <c r="F36" s="82"/>
      <c r="G36" s="82"/>
      <c r="H36" s="83"/>
      <c r="I36" s="70"/>
      <c r="J36" s="73"/>
    </row>
    <row r="37" spans="1:10" x14ac:dyDescent="0.35">
      <c r="A37" s="47"/>
      <c r="B37" s="50"/>
      <c r="C37" s="50"/>
      <c r="D37" s="50"/>
      <c r="E37" s="82"/>
      <c r="F37" s="82"/>
      <c r="G37" s="82"/>
      <c r="H37" s="83"/>
      <c r="I37" s="70"/>
      <c r="J37" s="73"/>
    </row>
    <row r="38" spans="1:10" ht="15" thickBot="1" x14ac:dyDescent="0.4">
      <c r="A38" s="48"/>
      <c r="B38" s="57"/>
      <c r="C38" s="57"/>
      <c r="D38" s="57"/>
      <c r="E38" s="89"/>
      <c r="F38" s="89"/>
      <c r="G38" s="89"/>
      <c r="H38" s="90"/>
      <c r="I38" s="69"/>
      <c r="J38" s="61"/>
    </row>
    <row r="39" spans="1:10" ht="15" thickBot="1" x14ac:dyDescent="0.4">
      <c r="A39" s="190" t="s">
        <v>154</v>
      </c>
      <c r="B39" s="45" t="s">
        <v>168</v>
      </c>
      <c r="C39" s="190" t="s">
        <v>158</v>
      </c>
      <c r="D39" s="192" t="s">
        <v>161</v>
      </c>
      <c r="E39" s="194" t="s">
        <v>163</v>
      </c>
      <c r="F39" s="195"/>
      <c r="G39" s="195"/>
      <c r="H39" s="196"/>
      <c r="I39" s="190" t="s">
        <v>159</v>
      </c>
      <c r="J39" s="192" t="s">
        <v>128</v>
      </c>
    </row>
    <row r="40" spans="1:10" ht="39.5" thickBot="1" x14ac:dyDescent="0.4">
      <c r="A40" s="191"/>
      <c r="B40" s="45" t="s">
        <v>169</v>
      </c>
      <c r="C40" s="191"/>
      <c r="D40" s="193"/>
      <c r="E40" s="78" t="s">
        <v>155</v>
      </c>
      <c r="F40" s="78" t="s">
        <v>156</v>
      </c>
      <c r="G40" s="78" t="s">
        <v>157</v>
      </c>
      <c r="H40" s="79" t="s">
        <v>160</v>
      </c>
      <c r="I40" s="191"/>
      <c r="J40" s="193"/>
    </row>
    <row r="41" spans="1:10" x14ac:dyDescent="0.35">
      <c r="A41" s="47"/>
      <c r="B41" s="75"/>
      <c r="C41" s="75"/>
      <c r="D41" s="75"/>
      <c r="E41" s="94"/>
      <c r="F41" s="94"/>
      <c r="G41" s="94"/>
      <c r="H41" s="95"/>
      <c r="I41" s="77"/>
      <c r="J41" s="76"/>
    </row>
    <row r="42" spans="1:10" x14ac:dyDescent="0.35">
      <c r="A42" s="47"/>
      <c r="B42" s="75"/>
      <c r="C42" s="75"/>
      <c r="D42" s="75"/>
      <c r="E42" s="94"/>
      <c r="F42" s="94"/>
      <c r="G42" s="94"/>
      <c r="H42" s="95"/>
      <c r="I42" s="77"/>
      <c r="J42" s="76"/>
    </row>
    <row r="43" spans="1:10" x14ac:dyDescent="0.35">
      <c r="A43" s="47"/>
      <c r="B43" s="75"/>
      <c r="C43" s="75"/>
      <c r="D43" s="75"/>
      <c r="E43" s="94"/>
      <c r="F43" s="94"/>
      <c r="G43" s="94"/>
      <c r="H43" s="95"/>
      <c r="I43" s="77"/>
      <c r="J43" s="76"/>
    </row>
    <row r="44" spans="1:10" ht="15" thickBot="1" x14ac:dyDescent="0.4">
      <c r="A44" s="47"/>
      <c r="B44" s="63"/>
      <c r="C44" s="63"/>
      <c r="D44" s="59"/>
      <c r="E44" s="92"/>
      <c r="F44" s="92"/>
      <c r="G44" s="92"/>
      <c r="H44" s="96"/>
      <c r="I44" s="72"/>
      <c r="J44" s="62"/>
    </row>
  </sheetData>
  <mergeCells count="42">
    <mergeCell ref="E15:H15"/>
    <mergeCell ref="E27:H27"/>
    <mergeCell ref="D21:D22"/>
    <mergeCell ref="E21:H21"/>
    <mergeCell ref="A27:A28"/>
    <mergeCell ref="C27:C28"/>
    <mergeCell ref="D27:D28"/>
    <mergeCell ref="A15:A16"/>
    <mergeCell ref="C15:C16"/>
    <mergeCell ref="D15:D16"/>
    <mergeCell ref="I39:I40"/>
    <mergeCell ref="J39:J40"/>
    <mergeCell ref="B2:J2"/>
    <mergeCell ref="E9:H9"/>
    <mergeCell ref="A9:A10"/>
    <mergeCell ref="C9:C10"/>
    <mergeCell ref="D9:D10"/>
    <mergeCell ref="I9:I10"/>
    <mergeCell ref="J9:J10"/>
    <mergeCell ref="B3:J3"/>
    <mergeCell ref="B5:J5"/>
    <mergeCell ref="B4:G4"/>
    <mergeCell ref="A39:A40"/>
    <mergeCell ref="C39:C40"/>
    <mergeCell ref="D39:D40"/>
    <mergeCell ref="E39:H39"/>
    <mergeCell ref="A1:J1"/>
    <mergeCell ref="I27:I28"/>
    <mergeCell ref="J27:J28"/>
    <mergeCell ref="A33:A34"/>
    <mergeCell ref="C33:C34"/>
    <mergeCell ref="D33:D34"/>
    <mergeCell ref="E33:H33"/>
    <mergeCell ref="I33:I34"/>
    <mergeCell ref="J33:J34"/>
    <mergeCell ref="I15:I16"/>
    <mergeCell ref="J15:J16"/>
    <mergeCell ref="A21:A22"/>
    <mergeCell ref="C21:C22"/>
    <mergeCell ref="I21:I22"/>
    <mergeCell ref="J21:J22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2111F-0BB7-46C4-BC27-5B1EFB4B1C57}">
  <dimension ref="A1:J31"/>
  <sheetViews>
    <sheetView showGridLines="0" zoomScale="97" workbookViewId="0">
      <selection activeCell="A3" sqref="A3:J31"/>
    </sheetView>
  </sheetViews>
  <sheetFormatPr defaultRowHeight="14.5" x14ac:dyDescent="0.35"/>
  <cols>
    <col min="1" max="1" width="3.7265625" bestFit="1" customWidth="1"/>
    <col min="2" max="2" width="16.26953125" customWidth="1"/>
    <col min="3" max="3" width="10.08984375" customWidth="1"/>
    <col min="4" max="4" width="22.6328125" customWidth="1"/>
    <col min="5" max="5" width="18.6328125" customWidth="1"/>
    <col min="6" max="6" width="16.7265625" bestFit="1" customWidth="1"/>
    <col min="7" max="7" width="10.453125" customWidth="1"/>
    <col min="8" max="8" width="8.90625" customWidth="1"/>
    <col min="9" max="9" width="16.81640625" bestFit="1" customWidth="1"/>
    <col min="10" max="10" width="19.1796875" bestFit="1" customWidth="1"/>
  </cols>
  <sheetData>
    <row r="1" spans="1:10" x14ac:dyDescent="0.35">
      <c r="A1" s="187" t="s">
        <v>171</v>
      </c>
      <c r="B1" s="188"/>
      <c r="C1" s="188"/>
      <c r="D1" s="188"/>
      <c r="E1" s="188"/>
      <c r="F1" s="188"/>
      <c r="G1" s="188"/>
      <c r="H1" s="188"/>
      <c r="I1" s="188"/>
      <c r="J1" s="189"/>
    </row>
    <row r="2" spans="1:10" ht="15" thickBot="1" x14ac:dyDescent="0.4"/>
    <row r="3" spans="1:10" ht="26.5" customHeight="1" thickBot="1" x14ac:dyDescent="0.4">
      <c r="A3" s="102" t="s">
        <v>154</v>
      </c>
      <c r="B3" s="42" t="s">
        <v>174</v>
      </c>
      <c r="C3" s="103" t="s">
        <v>176</v>
      </c>
      <c r="D3" s="103" t="s">
        <v>177</v>
      </c>
      <c r="E3" s="43" t="s">
        <v>175</v>
      </c>
      <c r="F3" s="43" t="s">
        <v>173</v>
      </c>
      <c r="G3" s="43" t="s">
        <v>126</v>
      </c>
      <c r="H3" s="43" t="s">
        <v>127</v>
      </c>
      <c r="I3" s="43" t="s">
        <v>172</v>
      </c>
      <c r="J3" s="104" t="s">
        <v>128</v>
      </c>
    </row>
    <row r="4" spans="1:10" ht="25" customHeight="1" x14ac:dyDescent="0.35">
      <c r="A4" s="110" t="s">
        <v>129</v>
      </c>
      <c r="B4" s="202" t="s">
        <v>123</v>
      </c>
      <c r="C4" s="110"/>
      <c r="D4" s="110"/>
      <c r="E4" s="127"/>
      <c r="F4" s="118"/>
      <c r="G4" s="113"/>
      <c r="H4" s="113"/>
      <c r="I4" s="64"/>
      <c r="J4" s="105"/>
    </row>
    <row r="5" spans="1:10" x14ac:dyDescent="0.35">
      <c r="A5" s="111" t="s">
        <v>130</v>
      </c>
      <c r="B5" s="203"/>
      <c r="C5" s="111"/>
      <c r="D5" s="111"/>
      <c r="E5" s="128"/>
      <c r="F5" s="119"/>
      <c r="G5" s="114"/>
      <c r="H5" s="114"/>
      <c r="I5" s="52"/>
      <c r="J5" s="106"/>
    </row>
    <row r="6" spans="1:10" x14ac:dyDescent="0.35">
      <c r="A6" s="111" t="s">
        <v>131</v>
      </c>
      <c r="B6" s="203"/>
      <c r="C6" s="111"/>
      <c r="D6" s="116"/>
      <c r="E6" s="128"/>
      <c r="F6" s="119"/>
      <c r="G6" s="114"/>
      <c r="H6" s="114"/>
      <c r="I6" s="52"/>
      <c r="J6" s="106"/>
    </row>
    <row r="7" spans="1:10" ht="15" thickBot="1" x14ac:dyDescent="0.4">
      <c r="A7" s="112" t="s">
        <v>132</v>
      </c>
      <c r="B7" s="204"/>
      <c r="C7" s="112"/>
      <c r="D7" s="112"/>
      <c r="E7" s="129"/>
      <c r="F7" s="120"/>
      <c r="G7" s="115"/>
      <c r="H7" s="115"/>
      <c r="I7" s="53"/>
      <c r="J7" s="107"/>
    </row>
    <row r="8" spans="1:10" x14ac:dyDescent="0.35">
      <c r="A8" s="110" t="s">
        <v>133</v>
      </c>
      <c r="B8" s="202" t="s">
        <v>124</v>
      </c>
      <c r="C8" s="110"/>
      <c r="D8" s="110"/>
      <c r="E8" s="130"/>
      <c r="F8" s="121"/>
      <c r="G8" s="105"/>
      <c r="H8" s="105"/>
      <c r="I8" s="105"/>
      <c r="J8" s="105"/>
    </row>
    <row r="9" spans="1:10" x14ac:dyDescent="0.35">
      <c r="A9" s="111" t="s">
        <v>134</v>
      </c>
      <c r="B9" s="203"/>
      <c r="C9" s="111"/>
      <c r="D9" s="116"/>
      <c r="E9" s="131"/>
      <c r="F9" s="122"/>
      <c r="G9" s="106"/>
      <c r="H9" s="106"/>
      <c r="I9" s="106"/>
      <c r="J9" s="108"/>
    </row>
    <row r="10" spans="1:10" x14ac:dyDescent="0.35">
      <c r="A10" s="111" t="s">
        <v>135</v>
      </c>
      <c r="B10" s="203"/>
      <c r="C10" s="111"/>
      <c r="D10" s="111"/>
      <c r="E10" s="131"/>
      <c r="F10" s="123"/>
      <c r="G10" s="106"/>
      <c r="H10" s="106"/>
      <c r="I10" s="106"/>
      <c r="J10" s="106"/>
    </row>
    <row r="11" spans="1:10" ht="15" thickBot="1" x14ac:dyDescent="0.4">
      <c r="A11" s="112" t="s">
        <v>136</v>
      </c>
      <c r="B11" s="204"/>
      <c r="C11" s="112"/>
      <c r="D11" s="112"/>
      <c r="E11" s="132"/>
      <c r="F11" s="109"/>
      <c r="G11" s="107"/>
      <c r="H11" s="107"/>
      <c r="I11" s="107"/>
      <c r="J11" s="109"/>
    </row>
    <row r="12" spans="1:10" x14ac:dyDescent="0.35">
      <c r="A12" s="110" t="s">
        <v>137</v>
      </c>
      <c r="B12" s="202" t="s">
        <v>125</v>
      </c>
      <c r="C12" s="110"/>
      <c r="D12" s="110"/>
      <c r="E12" s="127"/>
      <c r="F12" s="121"/>
      <c r="G12" s="105"/>
      <c r="H12" s="105"/>
      <c r="I12" s="105"/>
      <c r="J12" s="105"/>
    </row>
    <row r="13" spans="1:10" x14ac:dyDescent="0.35">
      <c r="A13" s="111" t="s">
        <v>138</v>
      </c>
      <c r="B13" s="203"/>
      <c r="C13" s="111"/>
      <c r="D13" s="117"/>
      <c r="E13" s="128"/>
      <c r="F13" s="123"/>
      <c r="G13" s="106"/>
      <c r="H13" s="106"/>
      <c r="I13" s="106"/>
      <c r="J13" s="106"/>
    </row>
    <row r="14" spans="1:10" x14ac:dyDescent="0.35">
      <c r="A14" s="111" t="s">
        <v>139</v>
      </c>
      <c r="B14" s="203"/>
      <c r="C14" s="111"/>
      <c r="D14" s="117"/>
      <c r="E14" s="128"/>
      <c r="F14" s="123"/>
      <c r="G14" s="106"/>
      <c r="H14" s="106"/>
      <c r="I14" s="106"/>
      <c r="J14" s="106"/>
    </row>
    <row r="15" spans="1:10" ht="15" thickBot="1" x14ac:dyDescent="0.4">
      <c r="A15" s="112" t="s">
        <v>140</v>
      </c>
      <c r="B15" s="204"/>
      <c r="C15" s="112"/>
      <c r="D15" s="112"/>
      <c r="E15" s="132"/>
      <c r="F15" s="124"/>
      <c r="G15" s="107"/>
      <c r="H15" s="107"/>
      <c r="I15" s="107"/>
      <c r="J15" s="107"/>
    </row>
    <row r="16" spans="1:10" x14ac:dyDescent="0.35">
      <c r="A16" s="110" t="s">
        <v>141</v>
      </c>
      <c r="B16" s="202" t="s">
        <v>145</v>
      </c>
      <c r="C16" s="110"/>
      <c r="D16" s="110"/>
      <c r="E16" s="130"/>
      <c r="F16" s="125"/>
      <c r="G16" s="105"/>
      <c r="H16" s="105"/>
      <c r="I16" s="105"/>
      <c r="J16" s="105"/>
    </row>
    <row r="17" spans="1:10" x14ac:dyDescent="0.35">
      <c r="A17" s="111" t="s">
        <v>142</v>
      </c>
      <c r="B17" s="203"/>
      <c r="C17" s="111"/>
      <c r="D17" s="111"/>
      <c r="E17" s="131"/>
      <c r="F17" s="126"/>
      <c r="G17" s="106"/>
      <c r="H17" s="106"/>
      <c r="I17" s="106"/>
      <c r="J17" s="106"/>
    </row>
    <row r="18" spans="1:10" x14ac:dyDescent="0.35">
      <c r="A18" s="111" t="s">
        <v>143</v>
      </c>
      <c r="B18" s="203"/>
      <c r="C18" s="111"/>
      <c r="D18" s="111"/>
      <c r="E18" s="131"/>
      <c r="F18" s="126"/>
      <c r="G18" s="106"/>
      <c r="H18" s="106"/>
      <c r="I18" s="106"/>
      <c r="J18" s="106"/>
    </row>
    <row r="19" spans="1:10" ht="15" thickBot="1" x14ac:dyDescent="0.4">
      <c r="A19" s="112" t="s">
        <v>144</v>
      </c>
      <c r="B19" s="204"/>
      <c r="C19" s="112"/>
      <c r="D19" s="112"/>
      <c r="E19" s="132"/>
      <c r="F19" s="124"/>
      <c r="G19" s="107"/>
      <c r="H19" s="107"/>
      <c r="I19" s="107"/>
      <c r="J19" s="107"/>
    </row>
    <row r="20" spans="1:10" x14ac:dyDescent="0.35">
      <c r="A20" s="110" t="s">
        <v>146</v>
      </c>
      <c r="B20" s="202" t="s">
        <v>152</v>
      </c>
      <c r="C20" s="110"/>
      <c r="D20" s="110"/>
      <c r="E20" s="130"/>
      <c r="F20" s="125"/>
      <c r="G20" s="105"/>
      <c r="H20" s="105"/>
      <c r="I20" s="105"/>
      <c r="J20" s="105"/>
    </row>
    <row r="21" spans="1:10" x14ac:dyDescent="0.35">
      <c r="A21" s="111" t="s">
        <v>147</v>
      </c>
      <c r="B21" s="203"/>
      <c r="C21" s="111"/>
      <c r="D21" s="111"/>
      <c r="E21" s="131"/>
      <c r="F21" s="126"/>
      <c r="G21" s="106"/>
      <c r="H21" s="106"/>
      <c r="I21" s="106"/>
      <c r="J21" s="106"/>
    </row>
    <row r="22" spans="1:10" x14ac:dyDescent="0.35">
      <c r="A22" s="111" t="s">
        <v>148</v>
      </c>
      <c r="B22" s="203"/>
      <c r="C22" s="111"/>
      <c r="D22" s="117"/>
      <c r="E22" s="131"/>
      <c r="F22" s="126"/>
      <c r="G22" s="106"/>
      <c r="H22" s="106"/>
      <c r="I22" s="106"/>
      <c r="J22" s="106"/>
    </row>
    <row r="23" spans="1:10" ht="15" thickBot="1" x14ac:dyDescent="0.4">
      <c r="A23" s="112" t="s">
        <v>149</v>
      </c>
      <c r="B23" s="204"/>
      <c r="C23" s="112"/>
      <c r="D23" s="133"/>
      <c r="E23" s="132"/>
      <c r="F23" s="124"/>
      <c r="G23" s="107"/>
      <c r="H23" s="107"/>
      <c r="I23" s="107"/>
      <c r="J23" s="107"/>
    </row>
    <row r="24" spans="1:10" x14ac:dyDescent="0.35">
      <c r="A24" s="110" t="s">
        <v>181</v>
      </c>
      <c r="B24" s="205" t="s">
        <v>153</v>
      </c>
      <c r="C24" s="138"/>
      <c r="D24" s="138"/>
      <c r="E24" s="141"/>
      <c r="F24" s="135"/>
      <c r="G24" s="135"/>
      <c r="H24" s="135"/>
      <c r="I24" s="135"/>
      <c r="J24" s="135"/>
    </row>
    <row r="25" spans="1:10" x14ac:dyDescent="0.35">
      <c r="A25" s="111" t="s">
        <v>182</v>
      </c>
      <c r="B25" s="206"/>
      <c r="C25" s="139"/>
      <c r="D25" s="139"/>
      <c r="E25" s="142"/>
      <c r="F25" s="136"/>
      <c r="G25" s="136"/>
      <c r="H25" s="136"/>
      <c r="I25" s="136"/>
      <c r="J25" s="136"/>
    </row>
    <row r="26" spans="1:10" x14ac:dyDescent="0.35">
      <c r="A26" s="111" t="s">
        <v>183</v>
      </c>
      <c r="B26" s="206"/>
      <c r="C26" s="139"/>
      <c r="D26" s="139"/>
      <c r="E26" s="142"/>
      <c r="F26" s="136"/>
      <c r="G26" s="136"/>
      <c r="H26" s="136"/>
      <c r="I26" s="136"/>
      <c r="J26" s="136"/>
    </row>
    <row r="27" spans="1:10" ht="15" thickBot="1" x14ac:dyDescent="0.4">
      <c r="A27" s="112" t="s">
        <v>184</v>
      </c>
      <c r="B27" s="206"/>
      <c r="C27" s="144"/>
      <c r="D27" s="144"/>
      <c r="E27" s="145"/>
      <c r="F27" s="146"/>
      <c r="G27" s="146"/>
      <c r="H27" s="146"/>
      <c r="I27" s="146"/>
      <c r="J27" s="146"/>
    </row>
    <row r="28" spans="1:10" x14ac:dyDescent="0.35">
      <c r="A28" s="110" t="s">
        <v>185</v>
      </c>
      <c r="B28" s="205" t="s">
        <v>189</v>
      </c>
      <c r="C28" s="138"/>
      <c r="D28" s="138"/>
      <c r="E28" s="138"/>
      <c r="F28" s="141"/>
      <c r="G28" s="135"/>
      <c r="H28" s="135"/>
      <c r="I28" s="135"/>
      <c r="J28" s="135"/>
    </row>
    <row r="29" spans="1:10" x14ac:dyDescent="0.35">
      <c r="A29" s="111" t="s">
        <v>186</v>
      </c>
      <c r="B29" s="206"/>
      <c r="C29" s="139"/>
      <c r="D29" s="139"/>
      <c r="E29" s="139"/>
      <c r="F29" s="142"/>
      <c r="G29" s="136"/>
      <c r="H29" s="136"/>
      <c r="I29" s="136"/>
      <c r="J29" s="136"/>
    </row>
    <row r="30" spans="1:10" x14ac:dyDescent="0.35">
      <c r="A30" s="111" t="s">
        <v>187</v>
      </c>
      <c r="B30" s="206"/>
      <c r="C30" s="139"/>
      <c r="D30" s="139"/>
      <c r="E30" s="139"/>
      <c r="F30" s="142"/>
      <c r="G30" s="136"/>
      <c r="H30" s="136"/>
      <c r="I30" s="136"/>
      <c r="J30" s="136"/>
    </row>
    <row r="31" spans="1:10" ht="15" thickBot="1" x14ac:dyDescent="0.4">
      <c r="A31" s="134" t="s">
        <v>188</v>
      </c>
      <c r="B31" s="207"/>
      <c r="C31" s="140"/>
      <c r="D31" s="140"/>
      <c r="E31" s="140"/>
      <c r="F31" s="143"/>
      <c r="G31" s="137"/>
      <c r="H31" s="137"/>
      <c r="I31" s="137"/>
      <c r="J31" s="137"/>
    </row>
  </sheetData>
  <mergeCells count="8">
    <mergeCell ref="A1:J1"/>
    <mergeCell ref="B20:B23"/>
    <mergeCell ref="B24:B27"/>
    <mergeCell ref="B28:B31"/>
    <mergeCell ref="B4:B7"/>
    <mergeCell ref="B8:B11"/>
    <mergeCell ref="B12:B15"/>
    <mergeCell ref="B16:B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0FC080A8A7CE448DD2BAF4E74DED8F" ma:contentTypeVersion="14" ma:contentTypeDescription="Create a new document." ma:contentTypeScope="" ma:versionID="b459335fa5bef42bc58508d2e1bf75ce">
  <xsd:schema xmlns:xsd="http://www.w3.org/2001/XMLSchema" xmlns:xs="http://www.w3.org/2001/XMLSchema" xmlns:p="http://schemas.microsoft.com/office/2006/metadata/properties" xmlns:ns3="2baf9d64-0a0e-411b-bf45-534d91ffec52" xmlns:ns4="6ba2beb8-dca5-4625-927d-5a93859f62d1" targetNamespace="http://schemas.microsoft.com/office/2006/metadata/properties" ma:root="true" ma:fieldsID="5b8ff8af01716e7ce682cc77f23c26b4" ns3:_="" ns4:_="">
    <xsd:import namespace="2baf9d64-0a0e-411b-bf45-534d91ffec52"/>
    <xsd:import namespace="6ba2beb8-dca5-4625-927d-5a93859f62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f9d64-0a0e-411b-bf45-534d91ffe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2beb8-dca5-4625-927d-5a93859f62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10020E-2A6D-4180-80E6-095CAD472E18}">
  <ds:schemaRefs>
    <ds:schemaRef ds:uri="6ba2beb8-dca5-4625-927d-5a93859f62d1"/>
    <ds:schemaRef ds:uri="2baf9d64-0a0e-411b-bf45-534d91ffec5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4283EF5-A81A-41C5-A35E-9A0FED6DB0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6EE742-BB8D-40AA-913C-7984D99E17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af9d64-0a0e-411b-bf45-534d91ffec52"/>
    <ds:schemaRef ds:uri="6ba2beb8-dca5-4625-927d-5a93859f62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Budget</vt:lpstr>
      <vt:lpstr>SEF Equity Split</vt:lpstr>
      <vt:lpstr>Outcome-Output Indicator-Target</vt:lpstr>
      <vt:lpstr>Target - Training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Bhavanesh Parbhoo</dc:creator>
  <cp:lastModifiedBy>Bhavanesh Parbhoo</cp:lastModifiedBy>
  <dcterms:created xsi:type="dcterms:W3CDTF">2021-10-28T07:33:53Z</dcterms:created>
  <dcterms:modified xsi:type="dcterms:W3CDTF">2026-10-22T07:12:08Z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0x010100730FC080A8A7CE448DD2BAF4E74DED8F</vt:lpwstr>
  </property>
</Properties>
</file>